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090" tabRatio="961" activeTab="20"/>
  </bookViews>
  <sheets>
    <sheet name="1.1" sheetId="1" r:id="rId1"/>
    <sheet name="1.2" sheetId="2" r:id="rId2"/>
    <sheet name="1.3A" sheetId="3" r:id="rId3"/>
    <sheet name="1.3B" sheetId="4" r:id="rId4"/>
    <sheet name="1.3C" sheetId="5" r:id="rId5"/>
    <sheet name="1.4" sheetId="6" r:id="rId6"/>
    <sheet name="1.5" sheetId="7" r:id="rId7"/>
    <sheet name="2A" sheetId="8" r:id="rId8"/>
    <sheet name="2B" sheetId="9" r:id="rId9"/>
    <sheet name="2C" sheetId="10" r:id="rId10"/>
    <sheet name="3.1A" sheetId="11" r:id="rId11"/>
    <sheet name="3.1B" sheetId="12" r:id="rId12"/>
    <sheet name="3.2A" sheetId="13" r:id="rId13"/>
    <sheet name="3.2B" sheetId="14" r:id="rId14"/>
    <sheet name="4.1" sheetId="15" r:id="rId15"/>
    <sheet name="4.2" sheetId="16" r:id="rId16"/>
    <sheet name="4.3" sheetId="17" r:id="rId17"/>
    <sheet name="4.4" sheetId="18" r:id="rId18"/>
    <sheet name="4.5A" sheetId="19" r:id="rId19"/>
    <sheet name="4.5B" sheetId="20" r:id="rId20"/>
    <sheet name="4.5C" sheetId="21" r:id="rId21"/>
  </sheets>
  <definedNames>
    <definedName name="_xlnm.Print_Titles" localSheetId="6">'1.5'!$A:$X</definedName>
  </definedNames>
  <calcPr fullCalcOnLoad="1"/>
</workbook>
</file>

<file path=xl/comments15.xml><?xml version="1.0" encoding="utf-8"?>
<comments xmlns="http://schemas.openxmlformats.org/spreadsheetml/2006/main">
  <authors>
    <author>S?rgio Gesteira Costa</author>
  </authors>
  <commentList>
    <comment ref="K3" authorId="0">
      <text>
        <r>
          <rPr>
            <b/>
            <sz val="8"/>
            <rFont val="Tahoma"/>
            <family val="2"/>
          </rPr>
          <t>Sérgio Gesteira Costa:</t>
        </r>
        <r>
          <rPr>
            <sz val="8"/>
            <rFont val="Tahoma"/>
            <family val="2"/>
          </rPr>
          <t xml:space="preserve">
dre apenas 4t 2009, falta anual</t>
        </r>
      </text>
    </comment>
  </commentList>
</comments>
</file>

<file path=xl/sharedStrings.xml><?xml version="1.0" encoding="utf-8"?>
<sst xmlns="http://schemas.openxmlformats.org/spreadsheetml/2006/main" count="11384" uniqueCount="652">
  <si>
    <t xml:space="preserve">ÁFRICA  </t>
  </si>
  <si>
    <t xml:space="preserve">ÁFRICA DO SUL  </t>
  </si>
  <si>
    <t>TAM</t>
  </si>
  <si>
    <t xml:space="preserve">CABO VERDE  </t>
  </si>
  <si>
    <t xml:space="preserve">AMÉRICA CENTRAL  </t>
  </si>
  <si>
    <t xml:space="preserve">ANTILHAS HOLANDESAS  </t>
  </si>
  <si>
    <t xml:space="preserve">BARBADOS </t>
  </si>
  <si>
    <t xml:space="preserve">REPÚBLICA DOMINICANA </t>
  </si>
  <si>
    <t xml:space="preserve">AMÉRICA DO NORTE </t>
  </si>
  <si>
    <t xml:space="preserve">ESTADOS UNIDOS </t>
  </si>
  <si>
    <t>AMÉRICA DO SUL</t>
  </si>
  <si>
    <t>ARGENTINA</t>
  </si>
  <si>
    <t xml:space="preserve">BOLÍVIA  </t>
  </si>
  <si>
    <t xml:space="preserve">CHILE </t>
  </si>
  <si>
    <t xml:space="preserve">COLÔMBIA </t>
  </si>
  <si>
    <t xml:space="preserve">EQUADOR  </t>
  </si>
  <si>
    <t>GUIANA</t>
  </si>
  <si>
    <t>GUIANA FRANCESA</t>
  </si>
  <si>
    <t xml:space="preserve">PARAGUAI </t>
  </si>
  <si>
    <t xml:space="preserve">PERU  </t>
  </si>
  <si>
    <t xml:space="preserve">SURINAME </t>
  </si>
  <si>
    <t xml:space="preserve">URUGUAI  </t>
  </si>
  <si>
    <t>VENEZUELA</t>
  </si>
  <si>
    <t xml:space="preserve">EUROPA  </t>
  </si>
  <si>
    <t xml:space="preserve">ALEMANHA </t>
  </si>
  <si>
    <t xml:space="preserve">BÉLGICA  </t>
  </si>
  <si>
    <t xml:space="preserve">ESPANHA  </t>
  </si>
  <si>
    <t>FRANÇA</t>
  </si>
  <si>
    <t>ITÁLIA</t>
  </si>
  <si>
    <t xml:space="preserve">REINO UNIDO </t>
  </si>
  <si>
    <t>Brasileira</t>
  </si>
  <si>
    <t>Continente Origem</t>
  </si>
  <si>
    <t>País Origem</t>
  </si>
  <si>
    <t>SOUTH AFRICAN AIRWAYS</t>
  </si>
  <si>
    <t>ANGOLA</t>
  </si>
  <si>
    <t>ANGOLA AIRLINES</t>
  </si>
  <si>
    <t>AIR ITALY</t>
  </si>
  <si>
    <t>TACV-TRANSP. AEREOS CABO VERDE</t>
  </si>
  <si>
    <t>ARROW AIR</t>
  </si>
  <si>
    <t xml:space="preserve">SENEGAL  </t>
  </si>
  <si>
    <t>LAN CARGO</t>
  </si>
  <si>
    <t>LUFTHANSA CARGO</t>
  </si>
  <si>
    <t>TURKISH AIRLINES</t>
  </si>
  <si>
    <t>ANTILHAS FRANCESAS</t>
  </si>
  <si>
    <t>AIR CARAÍBES</t>
  </si>
  <si>
    <t xml:space="preserve">MARTINIQUE  </t>
  </si>
  <si>
    <t xml:space="preserve">PANAMÁ  </t>
  </si>
  <si>
    <t>MAS AIR AEROT. CARGA S.A DE C.V.</t>
  </si>
  <si>
    <t xml:space="preserve">PORTO RICO  </t>
  </si>
  <si>
    <t>DELTA AIRLINES</t>
  </si>
  <si>
    <t>CANADÁ</t>
  </si>
  <si>
    <t>AIR CANADA</t>
  </si>
  <si>
    <t>AMERICAN AIRLINES</t>
  </si>
  <si>
    <t>CIELOS DEL PERU</t>
  </si>
  <si>
    <t>CONTINENTAL AIRLINES</t>
  </si>
  <si>
    <t>FEDEX</t>
  </si>
  <si>
    <t>JAPAN AIR LINES</t>
  </si>
  <si>
    <t>LAN COLOMBIA</t>
  </si>
  <si>
    <t>TRANSP. AEREOS MERCANTILES - TAMPA</t>
  </si>
  <si>
    <t>UNITED AIR LINES</t>
  </si>
  <si>
    <t>UNITED PARCEL SERVICE CO.</t>
  </si>
  <si>
    <t>MÉXICO</t>
  </si>
  <si>
    <t>AEROMEXICO</t>
  </si>
  <si>
    <t>COMPANIA MEXICANA DE AVIACION</t>
  </si>
  <si>
    <t>AEROLINEAS ARGENTINAS</t>
  </si>
  <si>
    <t>BRITISH AIRWAYS</t>
  </si>
  <si>
    <t>LAN ARGENTINA</t>
  </si>
  <si>
    <t>PLUNA</t>
  </si>
  <si>
    <t>TAM MERCOSUR</t>
  </si>
  <si>
    <t>AEROSUR</t>
  </si>
  <si>
    <t>AIR FRANCE</t>
  </si>
  <si>
    <t>LAN CHILE</t>
  </si>
  <si>
    <t>LAN EXPRESS</t>
  </si>
  <si>
    <t>SWISS</t>
  </si>
  <si>
    <t>AVIANCA</t>
  </si>
  <si>
    <t>LAN PERU</t>
  </si>
  <si>
    <t>SURINAM</t>
  </si>
  <si>
    <t>TACA PERU</t>
  </si>
  <si>
    <t xml:space="preserve">ÁSIA </t>
  </si>
  <si>
    <t xml:space="preserve">CHINA </t>
  </si>
  <si>
    <t>AIR CHINA</t>
  </si>
  <si>
    <t xml:space="preserve">CORÉIA DO SUL  </t>
  </si>
  <si>
    <t xml:space="preserve">KOREAN AIR </t>
  </si>
  <si>
    <t>EMIRADOS ÁRABES UNIDOS</t>
  </si>
  <si>
    <t>EMIRATES</t>
  </si>
  <si>
    <t xml:space="preserve">JAPÃO </t>
  </si>
  <si>
    <t>CONDOR</t>
  </si>
  <si>
    <t>LUFTHANSA</t>
  </si>
  <si>
    <t xml:space="preserve">AIR EUROPA </t>
  </si>
  <si>
    <t>IBERIA</t>
  </si>
  <si>
    <t>IBER WORLD</t>
  </si>
  <si>
    <t xml:space="preserve">HOLANDA  </t>
  </si>
  <si>
    <t xml:space="preserve">KLM </t>
  </si>
  <si>
    <t>MARTINAIR HOLLAND</t>
  </si>
  <si>
    <t>ALITALIA</t>
  </si>
  <si>
    <t>LIVINGSTON</t>
  </si>
  <si>
    <t xml:space="preserve">LUXEMBURGO  </t>
  </si>
  <si>
    <t>CARGOLUX</t>
  </si>
  <si>
    <t xml:space="preserve">PORTUGAL </t>
  </si>
  <si>
    <t>TRANSPORTES AEREOS PORTUGUESES</t>
  </si>
  <si>
    <t xml:space="preserve">SUÍÇA </t>
  </si>
  <si>
    <t xml:space="preserve">TURQUIA  </t>
  </si>
  <si>
    <t>Estrangeira</t>
  </si>
  <si>
    <t>Nome da Empresa</t>
  </si>
  <si>
    <t>ABAETÉ</t>
  </si>
  <si>
    <t>AIR MINAS</t>
  </si>
  <si>
    <t>AZUL</t>
  </si>
  <si>
    <t>BETA</t>
  </si>
  <si>
    <t>BRA</t>
  </si>
  <si>
    <t>El Al</t>
  </si>
  <si>
    <t>GOL/VRG LINHAS AEREAS</t>
  </si>
  <si>
    <t xml:space="preserve">MEGA </t>
  </si>
  <si>
    <t>META</t>
  </si>
  <si>
    <t xml:space="preserve">MASTER TOP </t>
  </si>
  <si>
    <t xml:space="preserve">NHT </t>
  </si>
  <si>
    <t>AVIANCA (ICAO:ONE)</t>
  </si>
  <si>
    <t>PUMA AIR</t>
  </si>
  <si>
    <t>PASSAREDO</t>
  </si>
  <si>
    <t xml:space="preserve">PANTANAL </t>
  </si>
  <si>
    <t>RICO</t>
  </si>
  <si>
    <t>SOL</t>
  </si>
  <si>
    <t xml:space="preserve">SKYMASTER </t>
  </si>
  <si>
    <t>SETE LINHAS AÉREAS</t>
  </si>
  <si>
    <t>TRIP</t>
  </si>
  <si>
    <t>TEAM</t>
  </si>
  <si>
    <t xml:space="preserve">TAF </t>
  </si>
  <si>
    <t>TOTAL</t>
  </si>
  <si>
    <t>ABSA</t>
  </si>
  <si>
    <t>CRUISER</t>
  </si>
  <si>
    <t>VARIG LOG</t>
  </si>
  <si>
    <t>WEBJET</t>
  </si>
  <si>
    <t>CRUZEIRO DO SUL</t>
  </si>
  <si>
    <t>NORDESTE</t>
  </si>
  <si>
    <t>SUL</t>
  </si>
  <si>
    <t>Continente Destino</t>
  </si>
  <si>
    <t>País Destino</t>
  </si>
  <si>
    <t>ISRAEL</t>
  </si>
  <si>
    <t>AC</t>
  </si>
  <si>
    <t>RIO BRANCO</t>
  </si>
  <si>
    <t>AM</t>
  </si>
  <si>
    <t>MANAUS</t>
  </si>
  <si>
    <t>CE</t>
  </si>
  <si>
    <t>FORTALEZA</t>
  </si>
  <si>
    <t>PA</t>
  </si>
  <si>
    <t>BELÉM</t>
  </si>
  <si>
    <t>RO</t>
  </si>
  <si>
    <t>PORTO VELHO</t>
  </si>
  <si>
    <t>BOCA DO ACRE</t>
  </si>
  <si>
    <t>EIRUNEPÉ</t>
  </si>
  <si>
    <t>DF</t>
  </si>
  <si>
    <t>BRASÍLIA</t>
  </si>
  <si>
    <t>PE</t>
  </si>
  <si>
    <t>RECIFE</t>
  </si>
  <si>
    <t>SP</t>
  </si>
  <si>
    <t>CAMPINAS</t>
  </si>
  <si>
    <t>RIBEIRÃO PRETO</t>
  </si>
  <si>
    <t>SÃO JOSÉ DO RIO PRETO</t>
  </si>
  <si>
    <t>SÃO PAULO - GUARULHOS</t>
  </si>
  <si>
    <t>AL</t>
  </si>
  <si>
    <t>MACEIÓ</t>
  </si>
  <si>
    <t>BA</t>
  </si>
  <si>
    <t>PORTO SEGURO</t>
  </si>
  <si>
    <t>SALVADOR</t>
  </si>
  <si>
    <t>UNA</t>
  </si>
  <si>
    <t>GO</t>
  </si>
  <si>
    <t>GOIÂNIA</t>
  </si>
  <si>
    <t>MG</t>
  </si>
  <si>
    <t>BELO HORIZONTE - CONFINS</t>
  </si>
  <si>
    <t>MT</t>
  </si>
  <si>
    <t>CUIABÁ</t>
  </si>
  <si>
    <t>PB</t>
  </si>
  <si>
    <t>JOÃO PESSOA</t>
  </si>
  <si>
    <t>FERNANDO DE NORONHA</t>
  </si>
  <si>
    <t>PR</t>
  </si>
  <si>
    <t>LONDRINA</t>
  </si>
  <si>
    <t>RJ</t>
  </si>
  <si>
    <t>RIO DE JANEIRO - GALEÃO</t>
  </si>
  <si>
    <t>RIO DE JANEIRO - SANTOS DUMONT</t>
  </si>
  <si>
    <t>RN</t>
  </si>
  <si>
    <t>NATAL</t>
  </si>
  <si>
    <t>RS</t>
  </si>
  <si>
    <t>PORTO ALEGRE</t>
  </si>
  <si>
    <t>SC</t>
  </si>
  <si>
    <t>FLORIANÓPOLIS</t>
  </si>
  <si>
    <t>SE</t>
  </si>
  <si>
    <t>ARACAJU</t>
  </si>
  <si>
    <t>SÃO PAULO - CONGONHAS</t>
  </si>
  <si>
    <t>APUÍ</t>
  </si>
  <si>
    <t>BARCELOS</t>
  </si>
  <si>
    <t>SANTA ISABEL DO RIO NEGRO</t>
  </si>
  <si>
    <t>SÃO GABRIEL DA CACHOEIRA</t>
  </si>
  <si>
    <t>BARREIRINHA</t>
  </si>
  <si>
    <t>BORBA</t>
  </si>
  <si>
    <t>MANICORÉ</t>
  </si>
  <si>
    <t>CARAUARI</t>
  </si>
  <si>
    <t>COARI</t>
  </si>
  <si>
    <t>TEFÉ</t>
  </si>
  <si>
    <t>TABATINGA</t>
  </si>
  <si>
    <t>FONTE BOA</t>
  </si>
  <si>
    <t>SÃO PAULO DE OLIVENÇA</t>
  </si>
  <si>
    <t>HUMAITÁ</t>
  </si>
  <si>
    <t>LÁBREA</t>
  </si>
  <si>
    <t>JI-PARANÁ</t>
  </si>
  <si>
    <t>MAUÉS</t>
  </si>
  <si>
    <t>NOVA OLINDA DO NORTE</t>
  </si>
  <si>
    <t>PARINTINS</t>
  </si>
  <si>
    <t>AP</t>
  </si>
  <si>
    <t>MACAPÁ</t>
  </si>
  <si>
    <t>ES</t>
  </si>
  <si>
    <t>VITÓRIA</t>
  </si>
  <si>
    <t>MA</t>
  </si>
  <si>
    <t>SÃO LUÍS</t>
  </si>
  <si>
    <t>MS</t>
  </si>
  <si>
    <t>CAMPO GRANDE</t>
  </si>
  <si>
    <t>ALTAMIRA</t>
  </si>
  <si>
    <t>ITAITUBA</t>
  </si>
  <si>
    <t>ORIXIMINÁ</t>
  </si>
  <si>
    <t>PARAUAPEBAS</t>
  </si>
  <si>
    <t>SANTARÉM</t>
  </si>
  <si>
    <t>TUCURUÍ</t>
  </si>
  <si>
    <t>PI</t>
  </si>
  <si>
    <t>TERESINA</t>
  </si>
  <si>
    <t>CURITIBA</t>
  </si>
  <si>
    <t>FOZ DO IGUAÇU</t>
  </si>
  <si>
    <t>MOSSORÓ</t>
  </si>
  <si>
    <t>VILHENA</t>
  </si>
  <si>
    <t>RR</t>
  </si>
  <si>
    <t>BOA VISTA</t>
  </si>
  <si>
    <t>CARACARAÍ</t>
  </si>
  <si>
    <t>BAGÉ</t>
  </si>
  <si>
    <t>TO</t>
  </si>
  <si>
    <t>ARAGUAÍNA</t>
  </si>
  <si>
    <t>MARABÁ</t>
  </si>
  <si>
    <t>NAVEGANTES</t>
  </si>
  <si>
    <t>BARREIRAS</t>
  </si>
  <si>
    <t>BOM JESUS DA LAPA</t>
  </si>
  <si>
    <t>GUANAMBI</t>
  </si>
  <si>
    <t>VITÓRIA DA CONQUISTA</t>
  </si>
  <si>
    <t>ILHÉUS</t>
  </si>
  <si>
    <t>CABO FRIO</t>
  </si>
  <si>
    <t>LENÇÓIS</t>
  </si>
  <si>
    <t>MUCURI</t>
  </si>
  <si>
    <t>BELO HORIZONTE - PAMPULHA</t>
  </si>
  <si>
    <t>GOVERNADOR VALADARES</t>
  </si>
  <si>
    <t>IPATINGA</t>
  </si>
  <si>
    <t>MONTES CLAROS</t>
  </si>
  <si>
    <t>UBERLÂNDIA</t>
  </si>
  <si>
    <t>BAURU</t>
  </si>
  <si>
    <t>PETROLINA</t>
  </si>
  <si>
    <t>JOINVILLE</t>
  </si>
  <si>
    <t>JUAZEIRO DO NORTE</t>
  </si>
  <si>
    <t>IMPERATRIZ</t>
  </si>
  <si>
    <t>MINAÇU</t>
  </si>
  <si>
    <t>ARAXÁ</t>
  </si>
  <si>
    <t>UBERABA</t>
  </si>
  <si>
    <t>ALTA FLORESTA</t>
  </si>
  <si>
    <t>CONFRESA</t>
  </si>
  <si>
    <t>SÃO FÉLIX DO ARAGUAIA</t>
  </si>
  <si>
    <t>REDENÇÃO</t>
  </si>
  <si>
    <t>SÃO FÉLIX DO XINGU</t>
  </si>
  <si>
    <t>CAMPINA GRANDE</t>
  </si>
  <si>
    <t>CHAPECÓ</t>
  </si>
  <si>
    <t>GURUPI</t>
  </si>
  <si>
    <t>PALMAS</t>
  </si>
  <si>
    <t>MARINGÁ</t>
  </si>
  <si>
    <t>CAMPOS DOS GOYTACAZES</t>
  </si>
  <si>
    <t>ITAPERUNA</t>
  </si>
  <si>
    <t>MACAÉ</t>
  </si>
  <si>
    <t>CALDAS NOVAS</t>
  </si>
  <si>
    <t>RIO VERDE</t>
  </si>
  <si>
    <t>BALSAS</t>
  </si>
  <si>
    <t>PICOS</t>
  </si>
  <si>
    <t>PATOS DE MINAS</t>
  </si>
  <si>
    <t>SÃO JOSÉ DOS CAMPOS</t>
  </si>
  <si>
    <t>DIAMANTINA</t>
  </si>
  <si>
    <t>JUIZ DE FORA</t>
  </si>
  <si>
    <t>SÃO JOÃO DEL REI</t>
  </si>
  <si>
    <t>DOURADOS</t>
  </si>
  <si>
    <t>CASCAVEL</t>
  </si>
  <si>
    <t>PRESIDENTE PRUDENTE</t>
  </si>
  <si>
    <t>BONITO</t>
  </si>
  <si>
    <t>CORUMBÁ</t>
  </si>
  <si>
    <t>RONDONÓPOLIS</t>
  </si>
  <si>
    <t>SINOP</t>
  </si>
  <si>
    <t>ARIPUANÃ</t>
  </si>
  <si>
    <t>JUARA</t>
  </si>
  <si>
    <t>JUÍNA</t>
  </si>
  <si>
    <t>ALMEIRIM</t>
  </si>
  <si>
    <t>SENADOR JOSÉ PORFÍRIO</t>
  </si>
  <si>
    <t>CAPANEMA</t>
  </si>
  <si>
    <t>CHAVES</t>
  </si>
  <si>
    <t>CONCEIÇÃO DO ARAGUAIA</t>
  </si>
  <si>
    <t>IPIXUNA DO PARÁ</t>
  </si>
  <si>
    <t>MOJU</t>
  </si>
  <si>
    <t>OURILÂNDIA DO NORTE</t>
  </si>
  <si>
    <t>SALINÓPOLIS</t>
  </si>
  <si>
    <t>SANTANA DO ARAGUAIA</t>
  </si>
  <si>
    <t>TAILÂNDIA</t>
  </si>
  <si>
    <t>SÃO CARLOS</t>
  </si>
  <si>
    <t>GUARAPUAVA</t>
  </si>
  <si>
    <t>CAXIAS DO SUL</t>
  </si>
  <si>
    <t>ERECHIM</t>
  </si>
  <si>
    <t>PASSO FUNDO</t>
  </si>
  <si>
    <t>CAÇADOR</t>
  </si>
  <si>
    <t>JOAÇABA</t>
  </si>
  <si>
    <t>ARAÇATUBA</t>
  </si>
  <si>
    <t>MARÍLIA</t>
  </si>
  <si>
    <t>ANGRA DOS REIS</t>
  </si>
  <si>
    <t xml:space="preserve">ANGRA DOS REIS  </t>
  </si>
  <si>
    <t>SÃO PAULO - CAMPO DE MARTE</t>
  </si>
  <si>
    <t>ARMAÇÃO DE BÚZIOS</t>
  </si>
  <si>
    <t>RIO DE JANEIRO - JACAREPAGUÁ</t>
  </si>
  <si>
    <t>ALTO ALEGRE</t>
  </si>
  <si>
    <t>AMAJARI</t>
  </si>
  <si>
    <t>ALEGRETE</t>
  </si>
  <si>
    <t>SANTA MARIA</t>
  </si>
  <si>
    <t>CANELA</t>
  </si>
  <si>
    <t>IJUÍ</t>
  </si>
  <si>
    <t>SANTA ROSA</t>
  </si>
  <si>
    <t>PELOTAS</t>
  </si>
  <si>
    <t>RIO GRANDE</t>
  </si>
  <si>
    <t>SANTO ÂNGELO</t>
  </si>
  <si>
    <t>URUGUAIANA</t>
  </si>
  <si>
    <t>CRICIÚMA</t>
  </si>
  <si>
    <t>BARRA BONITA</t>
  </si>
  <si>
    <t>SANTOS</t>
  </si>
  <si>
    <t>FRANCA</t>
  </si>
  <si>
    <t>3.2 - TRÁFEGO DOMÉSTICO</t>
  </si>
  <si>
    <t>CENTRO-OESTE</t>
  </si>
  <si>
    <t>NORTE</t>
  </si>
  <si>
    <t>SUDESTE</t>
  </si>
  <si>
    <t>c - LINHAS INTERNACIONAIS</t>
  </si>
  <si>
    <t>INDÚSTRIA</t>
  </si>
  <si>
    <t>%</t>
  </si>
  <si>
    <t>Tonelada km Utilizada Total</t>
  </si>
  <si>
    <t>Ano</t>
  </si>
  <si>
    <t>Quilômetros Voados</t>
  </si>
  <si>
    <t>1.2 - EVOLUCAO DO TRAFEGO AEREO BRASILEIRO</t>
  </si>
  <si>
    <t>a - TRAFEGO PAGO DOMESTICO E INTERNACIONAL 2001-2009</t>
  </si>
  <si>
    <t>TRAFEGO DOMESTICO</t>
  </si>
  <si>
    <t>TRAFEGO INTERNACIONAL</t>
  </si>
  <si>
    <t>TRAFEGO DOMESTICO E INTERNACIONAL</t>
  </si>
  <si>
    <t>1.3 - EVOLUCAO MENSAL DE ASSENTOS E TONELADAS QUILOMETROS OFERECIDAS E UTILIZADAS</t>
  </si>
  <si>
    <t>a - LINHAS DOMESTICAS E INTERNACIONAIS</t>
  </si>
  <si>
    <t>Mês</t>
  </si>
  <si>
    <t xml:space="preserve"> 1.3 - EVOLUCAO MENSAL DE ASSENTOS E TONELADAS QUILOMETROS OFERECIDAS E UTILIZADAS</t>
  </si>
  <si>
    <t>b - LINHAS DOMESTICAS</t>
  </si>
  <si>
    <t>3.1- TRÁFEGO INTERNACIONAL</t>
  </si>
  <si>
    <t>Natureza Empresa</t>
  </si>
  <si>
    <t>Pax</t>
  </si>
  <si>
    <t>Carga (Kg)</t>
  </si>
  <si>
    <t>Correio (Kg)</t>
  </si>
  <si>
    <t>b - RESUMO POR REGIAO - 2009</t>
  </si>
  <si>
    <t>Origem</t>
  </si>
  <si>
    <t>Destino</t>
  </si>
  <si>
    <t>a – TRÁFEGO POR ORIGEM E DESTINO - ANO 2009</t>
  </si>
  <si>
    <t>Origem (UF)</t>
  </si>
  <si>
    <t>Origem - Localidade Atendida</t>
  </si>
  <si>
    <t>Destino (UF)</t>
  </si>
  <si>
    <t>Destino - Localidade Atendida</t>
  </si>
  <si>
    <t>1.1 - TRAFEGO AEREO DOMESTICO E INTERNACIONAL</t>
  </si>
  <si>
    <t>Doméstico</t>
  </si>
  <si>
    <t>Internacional</t>
  </si>
  <si>
    <t>Total</t>
  </si>
  <si>
    <t>Aproveitamento (%)</t>
  </si>
  <si>
    <t>Passageiro Km Transportado</t>
  </si>
  <si>
    <t>Tonelada km Oferecida (ATK)</t>
  </si>
  <si>
    <t>Quilômetros Voados (km)</t>
  </si>
  <si>
    <t>Velocidade Média (km/h)</t>
  </si>
  <si>
    <t>Etapas Realizadas (número de decolagens)</t>
  </si>
  <si>
    <t>Assentos Quilômetros Oferecidos - ASK</t>
  </si>
  <si>
    <t>1.5  -  PESSOAL POR EMPRESA SEGUNDO A CATEGORIA</t>
  </si>
  <si>
    <t>CATEGORIA</t>
  </si>
  <si>
    <t xml:space="preserve">QUANTIDADE EM 31 DEZ   </t>
  </si>
  <si>
    <t>MEGA</t>
  </si>
  <si>
    <t>NHT</t>
  </si>
  <si>
    <t>PANTANAL</t>
  </si>
  <si>
    <t>TAF</t>
  </si>
  <si>
    <t>PILOTOS   E  CO-PILOTOS</t>
  </si>
  <si>
    <t>DEMAIS TRIPULANTES TÉCNICOS</t>
  </si>
  <si>
    <t>AUXILIARES DE VÔO</t>
  </si>
  <si>
    <t>PESSOAL DE MANUTENÇÃO E REVISÃO</t>
  </si>
  <si>
    <t>PESSOAL DE TRÁFEGO E DE VENDAS</t>
  </si>
  <si>
    <t>OUTRAS</t>
  </si>
  <si>
    <t>OBSERVAÇÃO: As empresas Cruiser e Master Top não apresentaram seus dados de pessoal no prazo.</t>
  </si>
  <si>
    <t>1.4  -  FROTA - EMPRESAS BRASILEIRAS</t>
  </si>
  <si>
    <t>AERONAVES</t>
  </si>
  <si>
    <t>QUANTIDADE EM 31 DEZ</t>
  </si>
  <si>
    <t>CAPACIDADE</t>
  </si>
  <si>
    <t>FABRICANTE</t>
  </si>
  <si>
    <t xml:space="preserve"> MODELO</t>
  </si>
  <si>
    <t xml:space="preserve">   T I PASSAGEIRO O</t>
  </si>
  <si>
    <t>ASSENTOS INSTALADOS</t>
  </si>
  <si>
    <t>MÉDIA DE PAYLOAD (EM TONELADAS)</t>
  </si>
  <si>
    <t>MÉDIA MCTOM  (EM TONELADAS)</t>
  </si>
  <si>
    <t>AERO SPATIALE</t>
  </si>
  <si>
    <t xml:space="preserve">AT-42-300 </t>
  </si>
  <si>
    <t>PASSAGEIRO</t>
  </si>
  <si>
    <t>45-47-48</t>
  </si>
  <si>
    <t>AT-42-300/320</t>
  </si>
  <si>
    <t>ATR AT-42-320</t>
  </si>
  <si>
    <t>ATR ATR-42-500</t>
  </si>
  <si>
    <t>ATR AT-72-202</t>
  </si>
  <si>
    <t>66-68</t>
  </si>
  <si>
    <t>ATR AT-72-212</t>
  </si>
  <si>
    <t>ATR AT-72-212A</t>
  </si>
  <si>
    <t>CONVERSÍVEL</t>
  </si>
  <si>
    <t>AIRBUS</t>
  </si>
  <si>
    <t>A-319</t>
  </si>
  <si>
    <t>A-320</t>
  </si>
  <si>
    <t>A-321</t>
  </si>
  <si>
    <t>A-330</t>
  </si>
  <si>
    <t>A-340</t>
  </si>
  <si>
    <t>BOEING</t>
  </si>
  <si>
    <t>727-200</t>
  </si>
  <si>
    <t>CARGUEIRO</t>
  </si>
  <si>
    <t>-</t>
  </si>
  <si>
    <t>737-200</t>
  </si>
  <si>
    <t>109 / 115</t>
  </si>
  <si>
    <t>737-300</t>
  </si>
  <si>
    <t>141 /148</t>
  </si>
  <si>
    <t>737-700</t>
  </si>
  <si>
    <t>737-800</t>
  </si>
  <si>
    <t>757-200</t>
  </si>
  <si>
    <t>767-200</t>
  </si>
  <si>
    <t>767-300</t>
  </si>
  <si>
    <t>CESSNA</t>
  </si>
  <si>
    <t>C208 B</t>
  </si>
  <si>
    <t>DOUGLAS</t>
  </si>
  <si>
    <t>DC 8 - 73</t>
  </si>
  <si>
    <t>EMBRAER</t>
  </si>
  <si>
    <t>EMB 95</t>
  </si>
  <si>
    <t>E120 - BRASÍLIA</t>
  </si>
  <si>
    <t>EMB 110</t>
  </si>
  <si>
    <t>14 / 18</t>
  </si>
  <si>
    <t>EMB 110 P1</t>
  </si>
  <si>
    <t>EMB 120</t>
  </si>
  <si>
    <t>28 / 30</t>
  </si>
  <si>
    <t>EMB 120 ER</t>
  </si>
  <si>
    <t>EMB 120 RT</t>
  </si>
  <si>
    <t>2.5</t>
  </si>
  <si>
    <t>11.5</t>
  </si>
  <si>
    <t>EMB 145 EP</t>
  </si>
  <si>
    <t>4.6</t>
  </si>
  <si>
    <t>20.9</t>
  </si>
  <si>
    <t>EMB 145 LR</t>
  </si>
  <si>
    <t>5.2</t>
  </si>
  <si>
    <t>22.0</t>
  </si>
  <si>
    <t>EMB 190</t>
  </si>
  <si>
    <t>ERJ 170-200 LR</t>
  </si>
  <si>
    <t>78-86</t>
  </si>
  <si>
    <t xml:space="preserve">FOCKER </t>
  </si>
  <si>
    <t>F100</t>
  </si>
  <si>
    <t>LET</t>
  </si>
  <si>
    <t xml:space="preserve">L-410 Turbolet </t>
  </si>
  <si>
    <t>1.5</t>
  </si>
  <si>
    <t>3.0</t>
  </si>
  <si>
    <t>28 - 30</t>
  </si>
  <si>
    <t xml:space="preserve">PASSAGEIRO </t>
  </si>
  <si>
    <t>VARIGLOG</t>
  </si>
  <si>
    <t>OBSERVAÇÃO: As empresas Cruiser e Master Top não apresentaram seus dados de frota no prazo.</t>
  </si>
  <si>
    <t>COPA – COMPAÑIA PANAMEÑA DE AVIACION</t>
  </si>
  <si>
    <t>Horas Voadas (h)</t>
  </si>
  <si>
    <t>Passageiro Quilômetro Transportado</t>
  </si>
  <si>
    <t>Passageiro Quilômetro Pago Transportado - RPK</t>
  </si>
  <si>
    <t>Tonelada Quilômetro Oferecida  - ATK</t>
  </si>
  <si>
    <t>Tonelada Quilômetro Utilizada Total</t>
  </si>
  <si>
    <t>Tonelada Quilômetro Utilizada Paga - RTK</t>
  </si>
  <si>
    <t>Tonelada Quilômetro de Bagagem Transportada</t>
  </si>
  <si>
    <t>Tonelada Quilômetro de Bagagem Transportada Paga</t>
  </si>
  <si>
    <t>Tonelada Quilômetro de Carga Transportada</t>
  </si>
  <si>
    <t>Tonelada Quilômetro de Carga Transportada Paga - FTK</t>
  </si>
  <si>
    <t>Tonelada Quilômetro de Correio Transportado</t>
  </si>
  <si>
    <t>Etapa Média de Voo</t>
  </si>
  <si>
    <t>b - TRAFEGO TOTAL DOMESTICO 2001-2009</t>
  </si>
  <si>
    <t>ATA BRASIL</t>
  </si>
  <si>
    <t>INTERBRASIL</t>
  </si>
  <si>
    <t>PENTA</t>
  </si>
  <si>
    <t>RIO SUL</t>
  </si>
  <si>
    <t>TAVAJ</t>
  </si>
  <si>
    <t>TRANSBRASIL</t>
  </si>
  <si>
    <t>TRANSPORTES AEREOS PRESIDENTE S.A.</t>
  </si>
  <si>
    <t>VARIG</t>
  </si>
  <si>
    <t>VASP</t>
  </si>
  <si>
    <t>VRG LINHAS AEREAS</t>
  </si>
  <si>
    <t>c - TRAFEGO TOTAL INTERNACIONAL 2001-2009</t>
  </si>
  <si>
    <t>a - TRAFEGO TOTAL DOMESTICO E INTERNACIONAL 2001-2009</t>
  </si>
  <si>
    <t>2 - EVOLUÇÃO ANUAL DE PASSAGEIROS TRANSPORTADOS</t>
  </si>
  <si>
    <t>Assentos Km Oferecidos (ASK)</t>
  </si>
  <si>
    <t>Receita de Voo (R$)</t>
  </si>
  <si>
    <t>Despesa de Voo (R$)</t>
  </si>
  <si>
    <t>Resultado de Voo (R$)</t>
  </si>
  <si>
    <t>BALANÇO PATRIMONIAL (R$1.000,00)</t>
  </si>
  <si>
    <t xml:space="preserve">ATIVO  </t>
  </si>
  <si>
    <t>CIRCULANTE</t>
  </si>
  <si>
    <t>CAIXA E EQUIVALENTES DE CAIXA</t>
  </si>
  <si>
    <t>TÍTULOS E VALORES MOBILIÁRIOS</t>
  </si>
  <si>
    <t>CONTAS A RECEBER</t>
  </si>
  <si>
    <t>ESTOQUES</t>
  </si>
  <si>
    <t>TRIBUTOS A COMPENSAR E A RECUPERAR</t>
  </si>
  <si>
    <t>DESPESAS ANTECIPADAS</t>
  </si>
  <si>
    <t>OUTROS</t>
  </si>
  <si>
    <t>NÃO CIRCULANTE</t>
  </si>
  <si>
    <t>REALIZÁVEL A LONGO PRAZO</t>
  </si>
  <si>
    <t>DEPÓSITOS JUDICIAIS E EM GARANTIA</t>
  </si>
  <si>
    <t>CAIXA RESTRITO</t>
  </si>
  <si>
    <t>PARTES RELACIONADAS</t>
  </si>
  <si>
    <t>INVESTIMENTOS A LONGO PRAZO</t>
  </si>
  <si>
    <t>IMPOSTOS DIFERIDOS E A RECUPERAR</t>
  </si>
  <si>
    <t>ATIVO PERMANENTE</t>
  </si>
  <si>
    <t xml:space="preserve">INVESTIMENTOS  </t>
  </si>
  <si>
    <t>IMOBILIZADOS</t>
  </si>
  <si>
    <t>INTANGÍVEL</t>
  </si>
  <si>
    <t>TOTAL DO ATIVO</t>
  </si>
  <si>
    <t>PASSIVO</t>
  </si>
  <si>
    <t xml:space="preserve">EMPRÉSTIMOS E FINANCIAMENTOS  </t>
  </si>
  <si>
    <t xml:space="preserve">FORNECEDORES  </t>
  </si>
  <si>
    <t xml:space="preserve">ARRENDAMENTOS FINANCEIROS A PAGAR  </t>
  </si>
  <si>
    <t>TRANSPORTES A EXECUTAR</t>
  </si>
  <si>
    <t>OBRIGAÇÕES TRABALHISTAS</t>
  </si>
  <si>
    <t>OBRIGAÇÕES FISCAIS</t>
  </si>
  <si>
    <t xml:space="preserve">PROVISÕES  </t>
  </si>
  <si>
    <t xml:space="preserve">PARTES RELACIONADAS   </t>
  </si>
  <si>
    <t xml:space="preserve">OUTROS   </t>
  </si>
  <si>
    <t xml:space="preserve">NÃO CIRCULANTE    </t>
  </si>
  <si>
    <t xml:space="preserve">EMPRÉSTIMOS E FINANCIAMENTOS   </t>
  </si>
  <si>
    <t>I.R. E CONTRIBUIÇÃO SOCIAL DIFERIDOS</t>
  </si>
  <si>
    <t>ADIANTAMENTO P/ FUT. AUMENTO DE CAPITAL</t>
  </si>
  <si>
    <t>PATRIMÔNIO LÍQUIDO</t>
  </si>
  <si>
    <t xml:space="preserve">CAPITAL SOCIAL  </t>
  </si>
  <si>
    <t xml:space="preserve">RESERVAS  </t>
  </si>
  <si>
    <t xml:space="preserve">RESERVA DE CAPITAL </t>
  </si>
  <si>
    <t>RESERVA DE LUCROS</t>
  </si>
  <si>
    <t>RESERVA DE REAVALIAÇÃO</t>
  </si>
  <si>
    <t>TOTAL PASSIVO E PAT. LÍQUIDO</t>
  </si>
  <si>
    <t>DEMONSTRAÇÃO DO RESULTADO DE EXERCÍCIO (R$1.000,00)</t>
  </si>
  <si>
    <t xml:space="preserve">RECEITA BRUTA </t>
  </si>
  <si>
    <t xml:space="preserve"> RECEITAS DE VOO </t>
  </si>
  <si>
    <t xml:space="preserve"> OUTRAS RECEITAS OPERACIONAIS </t>
  </si>
  <si>
    <t xml:space="preserve"> DEDUÇÕES DA RECEITA BRUTA </t>
  </si>
  <si>
    <t xml:space="preserve"> RECEITA OPERACIONAL LÍQUIDA </t>
  </si>
  <si>
    <t xml:space="preserve"> CUSTOS OPERACIONAIS </t>
  </si>
  <si>
    <t xml:space="preserve"> CUSTOS DOS SERV. PRESTADOS </t>
  </si>
  <si>
    <t xml:space="preserve"> OUTROS CUSTOS OPERACIONAIS </t>
  </si>
  <si>
    <t xml:space="preserve"> LUCRO/PREJUÍZO BRUTO </t>
  </si>
  <si>
    <t xml:space="preserve"> DESPESAS COMERCIAIS </t>
  </si>
  <si>
    <t xml:space="preserve"> DESP.GERAIS E ADMINISTRATIVAS </t>
  </si>
  <si>
    <t xml:space="preserve"> RESULTADO FINANCEIRO LÍQUIDO </t>
  </si>
  <si>
    <t xml:space="preserve"> OUTROS RESULTADOS OPERACIONAIS </t>
  </si>
  <si>
    <t xml:space="preserve"> LUCRO/PREJUÍZO ANTES DO IR </t>
  </si>
  <si>
    <t xml:space="preserve">I.R. E CONTRIBUIÇÃO SOCIAL CORRENTE </t>
  </si>
  <si>
    <t xml:space="preserve">I.R. E CONTRIBUIÇÃO SOCIAL DIFERIDO </t>
  </si>
  <si>
    <t xml:space="preserve"> LUCRO/PREJUÍZO DO EXERCÍCIO </t>
  </si>
  <si>
    <t>* Beta, BTA, Master Top, Mega, Meta Mesquita, Rico, Skymaster, TAF e Team não apresentaram seus Balanços Patrimoniais no prazo.</t>
  </si>
  <si>
    <t>*Beta, BRA, Master Top, Mega, Meta Mesquita, Puma Air, Rico, Skymaster, TAF e Team não apresentaram suas Demonstrações de Resultado de Exercício no prazo.</t>
  </si>
  <si>
    <t>LINHAS DOMÉSTICAS E INTERNACIONAIS</t>
  </si>
  <si>
    <t>ANO</t>
  </si>
  <si>
    <t>PASSAGENS</t>
  </si>
  <si>
    <t>FRETAMENTOS</t>
  </si>
  <si>
    <t>CORREIOS</t>
  </si>
  <si>
    <t>CARGA</t>
  </si>
  <si>
    <t>LINHAS DOMÉSTICAS</t>
  </si>
  <si>
    <t>LINHAS INTERNACIONAIS</t>
  </si>
  <si>
    <t>DOMÉSTICO E INTERNACIONAL</t>
  </si>
  <si>
    <t>DISCRIMINAÇÃO</t>
  </si>
  <si>
    <t>2003</t>
  </si>
  <si>
    <t>2004</t>
  </si>
  <si>
    <t>2005</t>
  </si>
  <si>
    <t>Combustível</t>
  </si>
  <si>
    <t>Encargos com Pessoal</t>
  </si>
  <si>
    <t>Arrendamento e Manutenção</t>
  </si>
  <si>
    <t>Despesas Adm. Diversas e Outras</t>
  </si>
  <si>
    <t>Despesas Comerciais</t>
  </si>
  <si>
    <t>Tarifas de Com. e Auxílio</t>
  </si>
  <si>
    <t>Deprec.e Seguro Equip.Vôo</t>
  </si>
  <si>
    <t>Tarifas Aeroportuárias</t>
  </si>
  <si>
    <t>Desp.Dir.Pax e Carga</t>
  </si>
  <si>
    <t>Deprec.Seg.Aluguel em Geral</t>
  </si>
  <si>
    <t>Amortizações</t>
  </si>
  <si>
    <t>Organização Terrestre</t>
  </si>
  <si>
    <t>SEGMENTO DOMÉSTICO</t>
  </si>
  <si>
    <t>SEGMENTO INTERNACIONAL</t>
  </si>
  <si>
    <t>Linhas Domésticas e Internacionais</t>
  </si>
  <si>
    <t>Nome Simpl Empresa Aerea</t>
  </si>
  <si>
    <t>MASTER TOP</t>
  </si>
  <si>
    <t>OCEANAIR</t>
  </si>
  <si>
    <t>PUMA</t>
  </si>
  <si>
    <t>SETE</t>
  </si>
  <si>
    <t>VRG/GOL</t>
  </si>
  <si>
    <t>Receita Passagem</t>
  </si>
  <si>
    <t>Receita Excesso Bagagem</t>
  </si>
  <si>
    <t>Receita Carga</t>
  </si>
  <si>
    <t>Receita Mala Postal</t>
  </si>
  <si>
    <t>Receita Fretamento Pax</t>
  </si>
  <si>
    <t>Receita Fretamento Carga</t>
  </si>
  <si>
    <t>Receita Rede Postal Noturna</t>
  </si>
  <si>
    <t>Receita Supl Tarifaria</t>
  </si>
  <si>
    <t>Outra Receita Voo</t>
  </si>
  <si>
    <t>Total Receita</t>
  </si>
  <si>
    <t>Custo Direto Tripulante Tec</t>
  </si>
  <si>
    <t>Custo Direto Comissario Bordo</t>
  </si>
  <si>
    <t>Custo Direto Combustivel</t>
  </si>
  <si>
    <t>Custo Direto Deprec Equip Voo</t>
  </si>
  <si>
    <t>Custo Direto Manut Revisao</t>
  </si>
  <si>
    <t>Custo Direto Seguro Aeronave</t>
  </si>
  <si>
    <t>Custo Direto Arrendamento Aeronave</t>
  </si>
  <si>
    <t>Custo Direto Tarifa Aeroportuaria</t>
  </si>
  <si>
    <t>Custo Direto Tarifa Auxilio Naveg</t>
  </si>
  <si>
    <t>Sub Total Custo Direto</t>
  </si>
  <si>
    <t>Custo Indireto Organiz Terrestre</t>
  </si>
  <si>
    <t>Custo Indireto Servico Bordo</t>
  </si>
  <si>
    <t>Custo Indireto -  Outro</t>
  </si>
  <si>
    <t>Sub Total Custo Indireto</t>
  </si>
  <si>
    <t>Despesa Oper Organizacao Trafego Pax</t>
  </si>
  <si>
    <t>Despesa Oper Organizacao Trafego Carga</t>
  </si>
  <si>
    <t>Despesa Oper Adm Geral</t>
  </si>
  <si>
    <t>Despesa Oper - Outra</t>
  </si>
  <si>
    <t>Sub Tot Despesa Oper</t>
  </si>
  <si>
    <t>Total Custo</t>
  </si>
  <si>
    <t>Resultado Voo</t>
  </si>
  <si>
    <t>Valor Receita Operacional</t>
  </si>
  <si>
    <t>Valor Despesa Operacional</t>
  </si>
  <si>
    <t>Total Outra Operacional</t>
  </si>
  <si>
    <t>Resultado</t>
  </si>
  <si>
    <t xml:space="preserve">Linhas Domésticas </t>
  </si>
  <si>
    <t>Linhas Internacionais</t>
  </si>
  <si>
    <t>4.1 BALANÇO PATRIMONIAL</t>
  </si>
  <si>
    <t>4.2 DEMONSTRAÇÃO DO RESULTADO DE EXERCÍCIO</t>
  </si>
  <si>
    <t>4.3 INDÚSTRIA: COMPOSIÇÃO DE RECEITA POR SETOR DE ATIVIDADE</t>
  </si>
  <si>
    <t>4.4 PLANILHAS CONSOLIDADAS DE CUSTOS DA INDÚSTRIA</t>
  </si>
  <si>
    <t>4.5B DEMONSTRATIVOS DE RELATÓRIO OPERACIONAL</t>
  </si>
  <si>
    <t>4.5A DEMONSTRATIVOS DE RELATÓRIO OPERACIONAL</t>
  </si>
  <si>
    <t>4.5C DEMONSTRATIVOS DE RELATÓRIO OPERACIONAL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</si>
  <si>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</si>
  <si>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</si>
  <si>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</si>
  <si>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</si>
  <si>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</si>
  <si>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</si>
  <si>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</si>
  <si>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</si>
  <si>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</si>
  <si>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</si>
  <si>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</si>
  <si>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</si>
  <si>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LIGAÇÕES NO EXTERIOR</t>
  </si>
  <si>
    <t>AEROPORTO NÃO ENCONTRADO</t>
  </si>
  <si>
    <t>a - ORIGEM BRASIL - RESUMO POR EMPRESA, CONTINENTE E PAIS DE ORIGEM - ANO 2009</t>
  </si>
  <si>
    <t>b - DESTINO BRASIL - RESUMO POR EMPRESA, CONTINENTE E PAIS DE ORIGEM - ANO 2009</t>
  </si>
  <si>
    <t>* As empresas Meta e Sky Master não enviaram seus Relatórios Operacionais de 2009.</t>
  </si>
  <si>
    <t>GOL/VRG</t>
  </si>
  <si>
    <t>LUCRO/PREJUÍZOS ACUMULADOS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</si>
</sst>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  <numFmt numFmtId="174" formatCode="#,##0.0"/>
    <numFmt numFmtId="175" formatCode="0.000"/>
    <numFmt numFmtId="176" formatCode="0.0%"/>
    <numFmt numFmtId="177" formatCode="_(* #,##0.0_);_(* \(#,##0.0\);_(* &quot;-&quot;??_);_(@_)"/>
    <numFmt numFmtId="178" formatCode="0_);\(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>
        <color indexed="31"/>
      </left>
      <right/>
      <top style="thin">
        <color indexed="31"/>
      </top>
      <bottom style="thin">
        <color indexed="31"/>
      </bottom>
    </border>
    <border>
      <left style="thin"/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/>
      <top style="thin"/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>
        <color indexed="31"/>
      </left>
      <right style="thin"/>
      <top style="thin">
        <color indexed="31"/>
      </top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2" borderId="4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6" fillId="21" borderId="5" applyNumberFormat="0" applyAlignment="0" applyProtection="0"/>
    <xf numFmtId="171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</cellStyleXfs>
  <cellXfs count="26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172" fontId="2" fillId="33" borderId="0" xfId="58" applyNumberFormat="1" applyFont="1" applyFill="1" applyAlignment="1">
      <alignment vertical="center"/>
    </xf>
    <xf numFmtId="0" fontId="4" fillId="34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1" fontId="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172" fontId="5" fillId="33" borderId="10" xfId="58" applyNumberFormat="1" applyFont="1" applyFill="1" applyBorder="1" applyAlignment="1">
      <alignment horizontal="right"/>
    </xf>
    <xf numFmtId="172" fontId="4" fillId="34" borderId="10" xfId="58" applyNumberFormat="1" applyFont="1" applyFill="1" applyBorder="1" applyAlignment="1">
      <alignment horizontal="left"/>
    </xf>
    <xf numFmtId="172" fontId="0" fillId="0" borderId="0" xfId="58" applyNumberFormat="1" applyFont="1" applyAlignment="1">
      <alignment/>
    </xf>
    <xf numFmtId="0" fontId="47" fillId="0" borderId="0" xfId="48">
      <alignment/>
      <protection/>
    </xf>
    <xf numFmtId="0" fontId="47" fillId="0" borderId="12" xfId="48" applyBorder="1">
      <alignment/>
      <protection/>
    </xf>
    <xf numFmtId="172" fontId="47" fillId="0" borderId="0" xfId="60" applyNumberFormat="1" applyFont="1" applyAlignment="1">
      <alignment horizontal="center"/>
    </xf>
    <xf numFmtId="172" fontId="64" fillId="0" borderId="0" xfId="60" applyNumberFormat="1" applyFont="1" applyAlignment="1">
      <alignment horizontal="center"/>
    </xf>
    <xf numFmtId="172" fontId="47" fillId="0" borderId="12" xfId="60" applyNumberFormat="1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47" fillId="0" borderId="12" xfId="48" applyBorder="1" applyAlignment="1">
      <alignment horizontal="center" vertical="top" wrapText="1"/>
      <protection/>
    </xf>
    <xf numFmtId="172" fontId="47" fillId="0" borderId="12" xfId="60" applyNumberFormat="1" applyFont="1" applyBorder="1" applyAlignment="1">
      <alignment horizontal="center" vertical="top" wrapText="1"/>
    </xf>
    <xf numFmtId="0" fontId="47" fillId="0" borderId="0" xfId="48" applyAlignment="1">
      <alignment horizontal="center" vertical="top" wrapText="1"/>
      <protection/>
    </xf>
    <xf numFmtId="0" fontId="2" fillId="33" borderId="0" xfId="0" applyFont="1" applyFill="1" applyAlignment="1">
      <alignment vertical="center"/>
    </xf>
    <xf numFmtId="172" fontId="2" fillId="33" borderId="0" xfId="58" applyNumberFormat="1" applyFont="1" applyFill="1" applyAlignment="1">
      <alignment horizontal="center" vertical="top" wrapText="1"/>
    </xf>
    <xf numFmtId="172" fontId="2" fillId="33" borderId="0" xfId="58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2" fontId="0" fillId="0" borderId="0" xfId="58" applyNumberFormat="1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5" fillId="0" borderId="0" xfId="51" applyFont="1">
      <alignment/>
      <protection/>
    </xf>
    <xf numFmtId="0" fontId="47" fillId="0" borderId="0" xfId="51">
      <alignment/>
      <protection/>
    </xf>
    <xf numFmtId="0" fontId="66" fillId="0" borderId="0" xfId="51" applyFont="1" applyFill="1" applyAlignment="1">
      <alignment horizontal="left"/>
      <protection/>
    </xf>
    <xf numFmtId="0" fontId="65" fillId="0" borderId="0" xfId="51" applyFont="1" applyFill="1">
      <alignment/>
      <protection/>
    </xf>
    <xf numFmtId="0" fontId="29" fillId="0" borderId="12" xfId="51" applyFont="1" applyFill="1" applyBorder="1" applyAlignment="1" applyProtection="1">
      <alignment wrapText="1"/>
      <protection locked="0"/>
    </xf>
    <xf numFmtId="0" fontId="29" fillId="0" borderId="12" xfId="51" applyFont="1" applyFill="1" applyBorder="1" applyAlignment="1">
      <alignment wrapText="1"/>
      <protection/>
    </xf>
    <xf numFmtId="0" fontId="27" fillId="0" borderId="12" xfId="51" applyFont="1" applyFill="1" applyBorder="1" applyAlignment="1">
      <alignment wrapText="1"/>
      <protection/>
    </xf>
    <xf numFmtId="0" fontId="47" fillId="0" borderId="0" xfId="51" applyFont="1" applyFill="1" applyAlignment="1">
      <alignment horizontal="left"/>
      <protection/>
    </xf>
    <xf numFmtId="0" fontId="47" fillId="0" borderId="0" xfId="51" applyFont="1">
      <alignment/>
      <protection/>
    </xf>
    <xf numFmtId="1" fontId="47" fillId="0" borderId="0" xfId="51" applyNumberFormat="1" applyFont="1">
      <alignment/>
      <protection/>
    </xf>
    <xf numFmtId="1" fontId="63" fillId="0" borderId="0" xfId="51" applyNumberFormat="1" applyFont="1">
      <alignment/>
      <protection/>
    </xf>
    <xf numFmtId="0" fontId="47" fillId="0" borderId="12" xfId="51" applyFill="1" applyBorder="1" applyAlignment="1">
      <alignment horizontal="center" vertical="center"/>
      <protection/>
    </xf>
    <xf numFmtId="0" fontId="47" fillId="0" borderId="12" xfId="51" applyBorder="1" applyAlignment="1">
      <alignment horizontal="center" vertical="center"/>
      <protection/>
    </xf>
    <xf numFmtId="0" fontId="47" fillId="0" borderId="12" xfId="5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left" vertical="center" wrapText="1"/>
      <protection/>
    </xf>
    <xf numFmtId="0" fontId="47" fillId="0" borderId="0" xfId="51" applyFill="1" applyAlignment="1">
      <alignment horizontal="left"/>
      <protection/>
    </xf>
    <xf numFmtId="0" fontId="47" fillId="0" borderId="0" xfId="51" applyFill="1">
      <alignment/>
      <protection/>
    </xf>
    <xf numFmtId="0" fontId="67" fillId="0" borderId="0" xfId="51" applyFont="1" applyFill="1" applyBorder="1" applyAlignment="1">
      <alignment horizontal="left"/>
      <protection/>
    </xf>
    <xf numFmtId="0" fontId="67" fillId="0" borderId="0" xfId="51" applyFont="1" applyFill="1" applyBorder="1" applyAlignment="1">
      <alignment horizontal="center"/>
      <protection/>
    </xf>
    <xf numFmtId="1" fontId="8" fillId="0" borderId="0" xfId="51" applyNumberFormat="1" applyFont="1" applyFill="1" applyBorder="1" applyAlignment="1" applyProtection="1">
      <alignment horizontal="center"/>
      <protection/>
    </xf>
    <xf numFmtId="2" fontId="8" fillId="0" borderId="0" xfId="51" applyNumberFormat="1" applyFont="1" applyFill="1" applyBorder="1" applyAlignment="1" applyProtection="1">
      <alignment horizontal="center"/>
      <protection/>
    </xf>
    <xf numFmtId="173" fontId="8" fillId="0" borderId="0" xfId="51" applyNumberFormat="1" applyFont="1" applyFill="1" applyBorder="1" applyAlignment="1" applyProtection="1">
      <alignment horizontal="center"/>
      <protection/>
    </xf>
    <xf numFmtId="0" fontId="67" fillId="0" borderId="0" xfId="51" applyNumberFormat="1" applyFont="1" applyFill="1" applyBorder="1" applyAlignment="1">
      <alignment horizontal="center"/>
      <protection/>
    </xf>
    <xf numFmtId="0" fontId="47" fillId="0" borderId="0" xfId="51" applyFill="1" applyBorder="1" applyAlignment="1">
      <alignment horizontal="left"/>
      <protection/>
    </xf>
    <xf numFmtId="1" fontId="67" fillId="0" borderId="0" xfId="51" applyNumberFormat="1" applyFont="1" applyFill="1" applyBorder="1" applyAlignment="1">
      <alignment horizontal="center"/>
      <protection/>
    </xf>
    <xf numFmtId="2" fontId="67" fillId="0" borderId="0" xfId="51" applyNumberFormat="1" applyFont="1" applyFill="1" applyBorder="1" applyAlignment="1">
      <alignment horizontal="center"/>
      <protection/>
    </xf>
    <xf numFmtId="3" fontId="8" fillId="0" borderId="0" xfId="62" applyNumberFormat="1" applyFont="1" applyFill="1" applyBorder="1" applyAlignment="1" applyProtection="1">
      <alignment horizontal="center"/>
      <protection/>
    </xf>
    <xf numFmtId="0" fontId="47" fillId="0" borderId="0" xfId="51" applyFill="1" applyBorder="1">
      <alignment/>
      <protection/>
    </xf>
    <xf numFmtId="0" fontId="63" fillId="0" borderId="0" xfId="51" applyFont="1" applyFill="1" applyBorder="1" applyAlignment="1">
      <alignment horizontal="left"/>
      <protection/>
    </xf>
    <xf numFmtId="174" fontId="8" fillId="0" borderId="0" xfId="62" applyNumberFormat="1" applyFont="1" applyFill="1" applyBorder="1" applyAlignment="1" applyProtection="1">
      <alignment horizontal="center"/>
      <protection/>
    </xf>
    <xf numFmtId="175" fontId="8" fillId="0" borderId="0" xfId="51" applyNumberFormat="1" applyFont="1" applyFill="1" applyBorder="1" applyAlignment="1" applyProtection="1">
      <alignment horizontal="center"/>
      <protection/>
    </xf>
    <xf numFmtId="1" fontId="9" fillId="0" borderId="0" xfId="51" applyNumberFormat="1" applyFont="1" applyFill="1" applyBorder="1" applyAlignment="1" applyProtection="1">
      <alignment horizontal="center"/>
      <protection/>
    </xf>
    <xf numFmtId="0" fontId="63" fillId="0" borderId="0" xfId="51" applyFont="1" applyFill="1" applyBorder="1" applyAlignment="1">
      <alignment wrapText="1"/>
      <protection/>
    </xf>
    <xf numFmtId="172" fontId="2" fillId="33" borderId="0" xfId="63" applyNumberFormat="1" applyFont="1" applyFill="1" applyAlignment="1">
      <alignment vertical="center"/>
    </xf>
    <xf numFmtId="172" fontId="63" fillId="0" borderId="0" xfId="63" applyNumberFormat="1" applyFont="1" applyAlignment="1">
      <alignment vertical="center"/>
    </xf>
    <xf numFmtId="172" fontId="0" fillId="0" borderId="0" xfId="0" applyNumberFormat="1" applyAlignment="1">
      <alignment/>
    </xf>
    <xf numFmtId="0" fontId="47" fillId="0" borderId="0" xfId="53">
      <alignment/>
      <protection/>
    </xf>
    <xf numFmtId="0" fontId="4" fillId="34" borderId="10" xfId="53" applyFont="1" applyFill="1" applyBorder="1" applyAlignment="1">
      <alignment horizontal="left"/>
      <protection/>
    </xf>
    <xf numFmtId="3" fontId="47" fillId="0" borderId="0" xfId="53" applyNumberFormat="1">
      <alignment/>
      <protection/>
    </xf>
    <xf numFmtId="172" fontId="47" fillId="0" borderId="0" xfId="53" applyNumberFormat="1">
      <alignment/>
      <protection/>
    </xf>
    <xf numFmtId="172" fontId="47" fillId="0" borderId="0" xfId="58" applyNumberFormat="1" applyFont="1" applyAlignment="1">
      <alignment/>
    </xf>
    <xf numFmtId="17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15" fillId="34" borderId="10" xfId="0" applyFont="1" applyFill="1" applyBorder="1" applyAlignment="1">
      <alignment horizontal="left"/>
    </xf>
    <xf numFmtId="172" fontId="16" fillId="33" borderId="11" xfId="0" applyNumberFormat="1" applyFont="1" applyFill="1" applyBorder="1" applyAlignment="1">
      <alignment horizontal="right"/>
    </xf>
    <xf numFmtId="0" fontId="17" fillId="34" borderId="14" xfId="0" applyFont="1" applyFill="1" applyBorder="1" applyAlignment="1">
      <alignment horizontal="left"/>
    </xf>
    <xf numFmtId="172" fontId="16" fillId="33" borderId="15" xfId="0" applyNumberFormat="1" applyFont="1" applyFill="1" applyBorder="1" applyAlignment="1">
      <alignment horizontal="right"/>
    </xf>
    <xf numFmtId="172" fontId="16" fillId="33" borderId="16" xfId="0" applyNumberFormat="1" applyFont="1" applyFill="1" applyBorder="1" applyAlignment="1">
      <alignment horizontal="right"/>
    </xf>
    <xf numFmtId="172" fontId="16" fillId="33" borderId="17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 horizontal="left"/>
    </xf>
    <xf numFmtId="172" fontId="16" fillId="33" borderId="18" xfId="0" applyNumberFormat="1" applyFont="1" applyFill="1" applyBorder="1" applyAlignment="1">
      <alignment horizontal="right"/>
    </xf>
    <xf numFmtId="172" fontId="16" fillId="33" borderId="10" xfId="0" applyNumberFormat="1" applyFont="1" applyFill="1" applyBorder="1" applyAlignment="1">
      <alignment horizontal="right"/>
    </xf>
    <xf numFmtId="172" fontId="16" fillId="33" borderId="19" xfId="0" applyNumberFormat="1" applyFont="1" applyFill="1" applyBorder="1" applyAlignment="1">
      <alignment horizontal="right"/>
    </xf>
    <xf numFmtId="172" fontId="16" fillId="33" borderId="18" xfId="0" applyNumberFormat="1" applyFont="1" applyFill="1" applyBorder="1" applyAlignment="1">
      <alignment horizontal="left"/>
    </xf>
    <xf numFmtId="172" fontId="16" fillId="33" borderId="10" xfId="0" applyNumberFormat="1" applyFont="1" applyFill="1" applyBorder="1" applyAlignment="1">
      <alignment horizontal="left"/>
    </xf>
    <xf numFmtId="172" fontId="16" fillId="33" borderId="19" xfId="0" applyNumberFormat="1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172" fontId="13" fillId="33" borderId="20" xfId="0" applyNumberFormat="1" applyFont="1" applyFill="1" applyBorder="1" applyAlignment="1">
      <alignment horizontal="right"/>
    </xf>
    <xf numFmtId="172" fontId="13" fillId="33" borderId="21" xfId="0" applyNumberFormat="1" applyFont="1" applyFill="1" applyBorder="1" applyAlignment="1">
      <alignment horizontal="right"/>
    </xf>
    <xf numFmtId="172" fontId="13" fillId="33" borderId="22" xfId="0" applyNumberFormat="1" applyFont="1" applyFill="1" applyBorder="1" applyAlignment="1">
      <alignment horizontal="right"/>
    </xf>
    <xf numFmtId="172" fontId="14" fillId="35" borderId="0" xfId="58" applyNumberFormat="1" applyFont="1" applyFill="1" applyAlignment="1">
      <alignment/>
    </xf>
    <xf numFmtId="172" fontId="18" fillId="0" borderId="0" xfId="58" applyNumberFormat="1" applyFont="1" applyFill="1" applyBorder="1" applyAlignment="1">
      <alignment/>
    </xf>
    <xf numFmtId="172" fontId="27" fillId="0" borderId="0" xfId="58" applyNumberFormat="1" applyFont="1" applyFill="1" applyBorder="1" applyAlignment="1">
      <alignment/>
    </xf>
    <xf numFmtId="172" fontId="66" fillId="0" borderId="0" xfId="58" applyNumberFormat="1" applyFont="1" applyFill="1" applyBorder="1" applyAlignment="1">
      <alignment/>
    </xf>
    <xf numFmtId="172" fontId="0" fillId="0" borderId="0" xfId="58" applyNumberFormat="1" applyFont="1" applyAlignment="1">
      <alignment/>
    </xf>
    <xf numFmtId="0" fontId="19" fillId="34" borderId="14" xfId="0" applyFont="1" applyFill="1" applyBorder="1" applyAlignment="1">
      <alignment horizontal="left"/>
    </xf>
    <xf numFmtId="172" fontId="0" fillId="0" borderId="0" xfId="58" applyNumberFormat="1" applyFont="1" applyFill="1" applyAlignment="1">
      <alignment/>
    </xf>
    <xf numFmtId="0" fontId="17" fillId="34" borderId="10" xfId="0" applyFont="1" applyFill="1" applyBorder="1" applyAlignment="1">
      <alignment horizontal="left"/>
    </xf>
    <xf numFmtId="0" fontId="2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172" fontId="4" fillId="34" borderId="10" xfId="58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5" fillId="33" borderId="10" xfId="58" applyNumberFormat="1" applyFont="1" applyFill="1" applyBorder="1" applyAlignment="1">
      <alignment horizontal="center" wrapText="1"/>
    </xf>
    <xf numFmtId="176" fontId="5" fillId="33" borderId="10" xfId="55" applyNumberFormat="1" applyFont="1" applyFill="1" applyBorder="1" applyAlignment="1">
      <alignment horizontal="center" wrapText="1"/>
    </xf>
    <xf numFmtId="3" fontId="0" fillId="35" borderId="0" xfId="0" applyNumberFormat="1" applyFill="1" applyAlignment="1">
      <alignment/>
    </xf>
    <xf numFmtId="176" fontId="0" fillId="35" borderId="0" xfId="0" applyNumberFormat="1" applyFill="1" applyAlignment="1">
      <alignment/>
    </xf>
    <xf numFmtId="172" fontId="14" fillId="35" borderId="0" xfId="58" applyNumberFormat="1" applyFont="1" applyFill="1" applyBorder="1" applyAlignment="1">
      <alignment/>
    </xf>
    <xf numFmtId="172" fontId="18" fillId="35" borderId="0" xfId="58" applyNumberFormat="1" applyFont="1" applyFill="1" applyAlignment="1">
      <alignment/>
    </xf>
    <xf numFmtId="172" fontId="0" fillId="35" borderId="0" xfId="58" applyNumberFormat="1" applyFont="1" applyFill="1" applyAlignment="1">
      <alignment/>
    </xf>
    <xf numFmtId="172" fontId="0" fillId="35" borderId="0" xfId="58" applyNumberFormat="1" applyFont="1" applyFill="1" applyAlignment="1">
      <alignment/>
    </xf>
    <xf numFmtId="176" fontId="0" fillId="35" borderId="0" xfId="55" applyNumberFormat="1" applyFont="1" applyFill="1" applyAlignment="1">
      <alignment/>
    </xf>
    <xf numFmtId="49" fontId="5" fillId="33" borderId="16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right"/>
    </xf>
    <xf numFmtId="0" fontId="4" fillId="34" borderId="21" xfId="0" applyFont="1" applyFill="1" applyBorder="1" applyAlignment="1">
      <alignment horizontal="left"/>
    </xf>
    <xf numFmtId="172" fontId="5" fillId="33" borderId="21" xfId="0" applyNumberFormat="1" applyFont="1" applyFill="1" applyBorder="1" applyAlignment="1">
      <alignment horizontal="right"/>
    </xf>
    <xf numFmtId="0" fontId="4" fillId="34" borderId="16" xfId="0" applyFont="1" applyFill="1" applyBorder="1" applyAlignment="1">
      <alignment horizontal="left"/>
    </xf>
    <xf numFmtId="0" fontId="21" fillId="33" borderId="0" xfId="0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0" fontId="0" fillId="35" borderId="0" xfId="0" applyFill="1" applyBorder="1" applyAlignment="1">
      <alignment/>
    </xf>
    <xf numFmtId="11" fontId="0" fillId="35" borderId="23" xfId="0" applyNumberFormat="1" applyFill="1" applyBorder="1" applyAlignment="1">
      <alignment horizontal="center" vertical="center"/>
    </xf>
    <xf numFmtId="2" fontId="0" fillId="35" borderId="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 horizontal="left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left"/>
    </xf>
    <xf numFmtId="172" fontId="5" fillId="33" borderId="10" xfId="64" applyNumberFormat="1" applyFont="1" applyFill="1" applyBorder="1" applyAlignment="1">
      <alignment horizontal="right"/>
    </xf>
    <xf numFmtId="172" fontId="0" fillId="0" borderId="0" xfId="64" applyNumberFormat="1" applyFont="1" applyAlignment="1">
      <alignment/>
    </xf>
    <xf numFmtId="0" fontId="2" fillId="33" borderId="0" xfId="49" applyFont="1" applyFill="1" applyAlignment="1">
      <alignment vertical="center"/>
      <protection/>
    </xf>
    <xf numFmtId="0" fontId="0" fillId="0" borderId="0" xfId="49">
      <alignment/>
      <protection/>
    </xf>
    <xf numFmtId="172" fontId="2" fillId="33" borderId="0" xfId="64" applyNumberFormat="1" applyFont="1" applyFill="1" applyAlignment="1">
      <alignment vertical="center"/>
    </xf>
    <xf numFmtId="0" fontId="6" fillId="33" borderId="24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72" fontId="7" fillId="33" borderId="10" xfId="64" applyNumberFormat="1" applyFont="1" applyFill="1" applyBorder="1" applyAlignment="1">
      <alignment horizontal="left"/>
    </xf>
    <xf numFmtId="0" fontId="2" fillId="33" borderId="0" xfId="0" applyFont="1" applyFill="1" applyAlignment="1">
      <alignment vertical="center" wrapText="1"/>
    </xf>
    <xf numFmtId="0" fontId="16" fillId="33" borderId="0" xfId="0" applyFont="1" applyFill="1" applyAlignment="1">
      <alignment horizontal="center" vertical="center" wrapText="1"/>
    </xf>
    <xf numFmtId="0" fontId="16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top" wrapText="1"/>
    </xf>
    <xf numFmtId="3" fontId="16" fillId="33" borderId="10" xfId="0" applyNumberFormat="1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6" fillId="33" borderId="0" xfId="0" applyFont="1" applyFill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173" fontId="2" fillId="33" borderId="0" xfId="64" applyNumberFormat="1" applyFont="1" applyFill="1" applyAlignment="1">
      <alignment horizontal="center" vertical="center"/>
    </xf>
    <xf numFmtId="173" fontId="22" fillId="34" borderId="10" xfId="0" applyNumberFormat="1" applyFont="1" applyFill="1" applyBorder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 wrapText="1"/>
    </xf>
    <xf numFmtId="173" fontId="16" fillId="33" borderId="0" xfId="0" applyNumberFormat="1" applyFont="1" applyFill="1" applyAlignment="1">
      <alignment horizontal="center" vertical="center" wrapText="1"/>
    </xf>
    <xf numFmtId="173" fontId="16" fillId="33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" fontId="24" fillId="33" borderId="0" xfId="64" applyNumberFormat="1" applyFont="1" applyFill="1" applyAlignment="1">
      <alignment horizontal="center" vertical="center"/>
    </xf>
    <xf numFmtId="173" fontId="2" fillId="33" borderId="0" xfId="58" applyNumberFormat="1" applyFont="1" applyFill="1" applyAlignment="1">
      <alignment horizontal="center" vertical="top" wrapText="1"/>
    </xf>
    <xf numFmtId="1" fontId="24" fillId="33" borderId="0" xfId="58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 horizontal="center" vertical="top" wrapText="1"/>
    </xf>
    <xf numFmtId="173" fontId="22" fillId="34" borderId="10" xfId="0" applyNumberFormat="1" applyFont="1" applyFill="1" applyBorder="1" applyAlignment="1">
      <alignment horizontal="center" vertical="top" wrapText="1"/>
    </xf>
    <xf numFmtId="173" fontId="16" fillId="33" borderId="10" xfId="0" applyNumberFormat="1" applyFont="1" applyFill="1" applyBorder="1" applyAlignment="1">
      <alignment horizontal="center" vertical="top" wrapText="1"/>
    </xf>
    <xf numFmtId="173" fontId="16" fillId="33" borderId="0" xfId="0" applyNumberFormat="1" applyFont="1" applyFill="1" applyAlignment="1">
      <alignment horizontal="center" vertical="top" wrapText="1"/>
    </xf>
    <xf numFmtId="0" fontId="22" fillId="34" borderId="10" xfId="0" applyFont="1" applyFill="1" applyBorder="1" applyAlignment="1">
      <alignment horizontal="center"/>
    </xf>
    <xf numFmtId="0" fontId="16" fillId="33" borderId="0" xfId="0" applyFont="1" applyFill="1" applyAlignment="1">
      <alignment horizontal="center" vertical="center"/>
    </xf>
    <xf numFmtId="37" fontId="22" fillId="34" borderId="10" xfId="58" applyNumberFormat="1" applyFont="1" applyFill="1" applyBorder="1" applyAlignment="1">
      <alignment horizontal="center" vertical="center" wrapText="1"/>
    </xf>
    <xf numFmtId="37" fontId="16" fillId="33" borderId="10" xfId="58" applyNumberFormat="1" applyFont="1" applyFill="1" applyBorder="1" applyAlignment="1">
      <alignment horizontal="center" vertical="center" wrapText="1"/>
    </xf>
    <xf numFmtId="37" fontId="16" fillId="33" borderId="0" xfId="58" applyNumberFormat="1" applyFont="1" applyFill="1" applyAlignment="1">
      <alignment horizontal="center" vertical="center" wrapText="1"/>
    </xf>
    <xf numFmtId="37" fontId="16" fillId="33" borderId="10" xfId="58" applyNumberFormat="1" applyFont="1" applyFill="1" applyBorder="1" applyAlignment="1">
      <alignment horizontal="center" vertical="center"/>
    </xf>
    <xf numFmtId="37" fontId="2" fillId="33" borderId="0" xfId="58" applyNumberFormat="1" applyFont="1" applyFill="1" applyAlignment="1">
      <alignment horizontal="center" vertical="center" wrapText="1"/>
    </xf>
    <xf numFmtId="37" fontId="0" fillId="0" borderId="0" xfId="58" applyNumberFormat="1" applyFont="1" applyAlignment="1">
      <alignment horizontal="center" vertical="center"/>
    </xf>
    <xf numFmtId="0" fontId="2" fillId="33" borderId="0" xfId="49" applyFont="1" applyFill="1" applyAlignment="1">
      <alignment horizontal="center" vertical="center" wrapText="1"/>
      <protection/>
    </xf>
    <xf numFmtId="0" fontId="22" fillId="34" borderId="10" xfId="49" applyFont="1" applyFill="1" applyBorder="1" applyAlignment="1">
      <alignment horizontal="center" vertical="center"/>
      <protection/>
    </xf>
    <xf numFmtId="0" fontId="22" fillId="34" borderId="10" xfId="49" applyFont="1" applyFill="1" applyBorder="1" applyAlignment="1">
      <alignment horizontal="center" vertical="center" wrapText="1"/>
      <protection/>
    </xf>
    <xf numFmtId="0" fontId="16" fillId="33" borderId="10" xfId="49" applyFont="1" applyFill="1" applyBorder="1" applyAlignment="1">
      <alignment horizontal="center" vertical="center"/>
      <protection/>
    </xf>
    <xf numFmtId="3" fontId="16" fillId="33" borderId="10" xfId="49" applyNumberFormat="1" applyFont="1" applyFill="1" applyBorder="1" applyAlignment="1">
      <alignment horizontal="center" vertical="center" wrapText="1"/>
      <protection/>
    </xf>
    <xf numFmtId="0" fontId="16" fillId="33" borderId="0" xfId="49" applyFont="1" applyFill="1" applyAlignment="1">
      <alignment horizontal="center" vertical="center"/>
      <protection/>
    </xf>
    <xf numFmtId="0" fontId="16" fillId="33" borderId="0" xfId="49" applyFont="1" applyFill="1" applyAlignment="1">
      <alignment horizontal="center" vertical="center" wrapText="1"/>
      <protection/>
    </xf>
    <xf numFmtId="0" fontId="0" fillId="0" borderId="0" xfId="49" applyAlignment="1">
      <alignment horizontal="center" vertical="center"/>
      <protection/>
    </xf>
    <xf numFmtId="0" fontId="0" fillId="0" borderId="0" xfId="49" applyAlignment="1">
      <alignment horizontal="center" vertical="center" wrapText="1"/>
      <protection/>
    </xf>
    <xf numFmtId="178" fontId="4" fillId="34" borderId="10" xfId="58" applyNumberFormat="1" applyFont="1" applyFill="1" applyBorder="1" applyAlignment="1">
      <alignment horizontal="center"/>
    </xf>
    <xf numFmtId="172" fontId="29" fillId="0" borderId="0" xfId="58" applyNumberFormat="1" applyFont="1" applyAlignment="1">
      <alignment/>
    </xf>
    <xf numFmtId="172" fontId="29" fillId="0" borderId="0" xfId="58" applyNumberFormat="1" applyFont="1" applyFill="1" applyAlignment="1">
      <alignment/>
    </xf>
    <xf numFmtId="0" fontId="30" fillId="34" borderId="10" xfId="53" applyFont="1" applyFill="1" applyBorder="1" applyAlignment="1">
      <alignment horizontal="left"/>
      <protection/>
    </xf>
    <xf numFmtId="0" fontId="30" fillId="34" borderId="10" xfId="53" applyFont="1" applyFill="1" applyBorder="1" applyAlignment="1">
      <alignment horizontal="center"/>
      <protection/>
    </xf>
    <xf numFmtId="172" fontId="65" fillId="0" borderId="0" xfId="58" applyNumberFormat="1" applyFont="1" applyAlignment="1">
      <alignment/>
    </xf>
    <xf numFmtId="172" fontId="65" fillId="0" borderId="0" xfId="58" applyNumberFormat="1" applyFont="1" applyFill="1" applyAlignment="1">
      <alignment/>
    </xf>
    <xf numFmtId="3" fontId="2" fillId="33" borderId="0" xfId="58" applyNumberFormat="1" applyFont="1" applyFill="1" applyAlignment="1">
      <alignment horizontal="center" vertical="center" wrapText="1"/>
    </xf>
    <xf numFmtId="3" fontId="22" fillId="34" borderId="10" xfId="58" applyNumberFormat="1" applyFont="1" applyFill="1" applyBorder="1" applyAlignment="1">
      <alignment horizontal="center" vertical="center" wrapText="1"/>
    </xf>
    <xf numFmtId="3" fontId="16" fillId="33" borderId="10" xfId="58" applyNumberFormat="1" applyFont="1" applyFill="1" applyBorder="1" applyAlignment="1">
      <alignment horizontal="center" vertical="center" wrapText="1"/>
    </xf>
    <xf numFmtId="3" fontId="16" fillId="33" borderId="0" xfId="58" applyNumberFormat="1" applyFont="1" applyFill="1" applyAlignment="1">
      <alignment horizontal="center" vertical="center" wrapText="1"/>
    </xf>
    <xf numFmtId="3" fontId="0" fillId="0" borderId="0" xfId="58" applyNumberFormat="1" applyFont="1" applyAlignment="1">
      <alignment horizontal="center" vertical="center" wrapText="1"/>
    </xf>
    <xf numFmtId="3" fontId="22" fillId="34" borderId="10" xfId="49" applyNumberFormat="1" applyFont="1" applyFill="1" applyBorder="1" applyAlignment="1">
      <alignment horizontal="center" vertical="center" wrapText="1"/>
      <protection/>
    </xf>
    <xf numFmtId="3" fontId="16" fillId="33" borderId="0" xfId="49" applyNumberFormat="1" applyFont="1" applyFill="1" applyAlignment="1">
      <alignment horizontal="center" vertical="center" wrapText="1"/>
      <protection/>
    </xf>
    <xf numFmtId="3" fontId="0" fillId="0" borderId="0" xfId="49" applyNumberFormat="1" applyAlignment="1">
      <alignment horizontal="center" vertical="center" wrapText="1"/>
      <protection/>
    </xf>
    <xf numFmtId="173" fontId="2" fillId="33" borderId="0" xfId="58" applyNumberFormat="1" applyFont="1" applyFill="1" applyAlignment="1">
      <alignment horizontal="center" vertical="center" wrapText="1"/>
    </xf>
    <xf numFmtId="173" fontId="22" fillId="34" borderId="10" xfId="49" applyNumberFormat="1" applyFont="1" applyFill="1" applyBorder="1" applyAlignment="1">
      <alignment horizontal="center" vertical="center" wrapText="1"/>
      <protection/>
    </xf>
    <xf numFmtId="173" fontId="16" fillId="33" borderId="10" xfId="49" applyNumberFormat="1" applyFont="1" applyFill="1" applyBorder="1" applyAlignment="1">
      <alignment horizontal="center" vertical="center" wrapText="1"/>
      <protection/>
    </xf>
    <xf numFmtId="173" fontId="16" fillId="33" borderId="0" xfId="49" applyNumberFormat="1" applyFont="1" applyFill="1" applyAlignment="1">
      <alignment horizontal="center" vertical="center" wrapText="1"/>
      <protection/>
    </xf>
    <xf numFmtId="173" fontId="0" fillId="0" borderId="0" xfId="49" applyNumberFormat="1" applyAlignment="1">
      <alignment horizontal="center" vertical="center" wrapText="1"/>
      <protection/>
    </xf>
    <xf numFmtId="1" fontId="24" fillId="33" borderId="0" xfId="58" applyNumberFormat="1" applyFont="1" applyFill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172" fontId="0" fillId="35" borderId="0" xfId="64" applyNumberFormat="1" applyFont="1" applyFill="1" applyAlignment="1">
      <alignment/>
    </xf>
    <xf numFmtId="3" fontId="29" fillId="0" borderId="12" xfId="51" applyNumberFormat="1" applyFont="1" applyFill="1" applyBorder="1" applyAlignment="1">
      <alignment vertical="center" wrapText="1"/>
      <protection/>
    </xf>
    <xf numFmtId="3" fontId="47" fillId="0" borderId="12" xfId="51" applyNumberFormat="1" applyBorder="1" applyAlignment="1">
      <alignment/>
      <protection/>
    </xf>
    <xf numFmtId="3" fontId="27" fillId="0" borderId="12" xfId="51" applyNumberFormat="1" applyFont="1" applyFill="1" applyBorder="1" applyAlignment="1">
      <alignment vertical="center" wrapText="1"/>
      <protection/>
    </xf>
    <xf numFmtId="3" fontId="65" fillId="0" borderId="12" xfId="51" applyNumberFormat="1" applyFont="1" applyFill="1" applyBorder="1" applyAlignment="1">
      <alignment wrapText="1"/>
      <protection/>
    </xf>
    <xf numFmtId="3" fontId="29" fillId="0" borderId="12" xfId="49" applyNumberFormat="1" applyFont="1" applyFill="1" applyBorder="1" applyAlignment="1">
      <alignment vertical="center" wrapText="1"/>
      <protection/>
    </xf>
    <xf numFmtId="3" fontId="29" fillId="0" borderId="12" xfId="61" applyNumberFormat="1" applyFont="1" applyFill="1" applyBorder="1" applyAlignment="1">
      <alignment vertical="center" wrapText="1"/>
    </xf>
    <xf numFmtId="0" fontId="63" fillId="0" borderId="0" xfId="0" applyFont="1" applyFill="1" applyAlignment="1">
      <alignment/>
    </xf>
    <xf numFmtId="0" fontId="63" fillId="0" borderId="0" xfId="49" applyFont="1" applyFill="1" applyAlignment="1">
      <alignment/>
      <protection/>
    </xf>
    <xf numFmtId="0" fontId="2" fillId="0" borderId="0" xfId="49" applyFont="1" applyFill="1" applyAlignment="1">
      <alignment vertical="center"/>
      <protection/>
    </xf>
    <xf numFmtId="172" fontId="68" fillId="0" borderId="0" xfId="58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172" fontId="2" fillId="0" borderId="0" xfId="58" applyNumberFormat="1" applyFont="1" applyFill="1" applyAlignment="1">
      <alignment vertical="center"/>
    </xf>
    <xf numFmtId="172" fontId="2" fillId="0" borderId="0" xfId="58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72" fontId="4" fillId="0" borderId="10" xfId="58" applyNumberFormat="1" applyFont="1" applyFill="1" applyBorder="1" applyAlignment="1">
      <alignment horizontal="left"/>
    </xf>
    <xf numFmtId="172" fontId="4" fillId="0" borderId="10" xfId="58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72" fontId="7" fillId="0" borderId="10" xfId="58" applyNumberFormat="1" applyFont="1" applyFill="1" applyBorder="1" applyAlignment="1">
      <alignment horizontal="right"/>
    </xf>
    <xf numFmtId="9" fontId="7" fillId="0" borderId="10" xfId="56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72" fontId="5" fillId="0" borderId="10" xfId="58" applyNumberFormat="1" applyFont="1" applyFill="1" applyBorder="1" applyAlignment="1">
      <alignment horizontal="right"/>
    </xf>
    <xf numFmtId="9" fontId="5" fillId="0" borderId="10" xfId="56" applyFont="1" applyFill="1" applyBorder="1" applyAlignment="1">
      <alignment horizontal="center"/>
    </xf>
    <xf numFmtId="0" fontId="5" fillId="0" borderId="10" xfId="49" applyFont="1" applyFill="1" applyBorder="1" applyAlignment="1">
      <alignment horizontal="left"/>
      <protection/>
    </xf>
    <xf numFmtId="172" fontId="5" fillId="0" borderId="0" xfId="58" applyNumberFormat="1" applyFont="1" applyFill="1" applyBorder="1" applyAlignment="1">
      <alignment horizontal="right"/>
    </xf>
    <xf numFmtId="0" fontId="0" fillId="0" borderId="0" xfId="49" applyFill="1">
      <alignment/>
      <protection/>
    </xf>
    <xf numFmtId="172" fontId="0" fillId="0" borderId="0" xfId="58" applyNumberFormat="1" applyFont="1" applyFill="1" applyAlignment="1">
      <alignment/>
    </xf>
    <xf numFmtId="172" fontId="12" fillId="35" borderId="0" xfId="58" applyNumberFormat="1" applyFont="1" applyFill="1" applyAlignment="1">
      <alignment/>
    </xf>
    <xf numFmtId="0" fontId="27" fillId="0" borderId="12" xfId="51" applyFont="1" applyFill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13" fillId="33" borderId="24" xfId="49" applyFont="1" applyFill="1" applyBorder="1" applyAlignment="1">
      <alignment horizontal="left"/>
      <protection/>
    </xf>
    <xf numFmtId="0" fontId="63" fillId="0" borderId="0" xfId="49" applyFont="1" applyAlignment="1">
      <alignment horizontal="center" vertical="top" wrapText="1"/>
      <protection/>
    </xf>
    <xf numFmtId="0" fontId="6" fillId="33" borderId="24" xfId="49" applyFont="1" applyFill="1" applyBorder="1" applyAlignment="1">
      <alignment horizontal="left" vertical="top" wrapText="1"/>
      <protection/>
    </xf>
    <xf numFmtId="0" fontId="13" fillId="33" borderId="24" xfId="0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left"/>
    </xf>
    <xf numFmtId="0" fontId="13" fillId="33" borderId="24" xfId="0" applyFont="1" applyFill="1" applyBorder="1" applyAlignment="1">
      <alignment horizontal="left"/>
    </xf>
    <xf numFmtId="0" fontId="63" fillId="0" borderId="0" xfId="51" applyFont="1" applyAlignment="1">
      <alignment horizontal="center"/>
      <protection/>
    </xf>
    <xf numFmtId="0" fontId="47" fillId="0" borderId="12" xfId="51" applyBorder="1" applyAlignment="1">
      <alignment horizontal="center" vertical="center"/>
      <protection/>
    </xf>
    <xf numFmtId="0" fontId="47" fillId="0" borderId="12" xfId="51" applyBorder="1" applyAlignment="1">
      <alignment horizontal="center" vertical="center" wrapText="1"/>
      <protection/>
    </xf>
    <xf numFmtId="0" fontId="63" fillId="0" borderId="28" xfId="51" applyFont="1" applyFill="1" applyBorder="1" applyAlignment="1">
      <alignment horizontal="left" wrapText="1"/>
      <protection/>
    </xf>
    <xf numFmtId="0" fontId="27" fillId="0" borderId="0" xfId="50" applyFont="1" applyAlignment="1">
      <alignment horizontal="center"/>
      <protection/>
    </xf>
    <xf numFmtId="0" fontId="27" fillId="0" borderId="12" xfId="51" applyFont="1" applyFill="1" applyBorder="1" applyAlignment="1">
      <alignment horizontal="center" vertical="center"/>
      <protection/>
    </xf>
    <xf numFmtId="0" fontId="27" fillId="0" borderId="25" xfId="52" applyFont="1" applyFill="1" applyBorder="1" applyAlignment="1">
      <alignment horizontal="center" vertical="center" wrapText="1"/>
      <protection/>
    </xf>
    <xf numFmtId="0" fontId="27" fillId="0" borderId="26" xfId="52" applyFont="1" applyFill="1" applyBorder="1" applyAlignment="1">
      <alignment horizontal="center" vertical="center" wrapText="1"/>
      <protection/>
    </xf>
    <xf numFmtId="0" fontId="27" fillId="0" borderId="27" xfId="52" applyFont="1" applyFill="1" applyBorder="1" applyAlignment="1">
      <alignment horizontal="center" vertical="center" wrapText="1"/>
      <protection/>
    </xf>
    <xf numFmtId="0" fontId="63" fillId="0" borderId="0" xfId="51" applyFont="1" applyFill="1" applyBorder="1" applyAlignment="1">
      <alignment horizontal="left" wrapText="1"/>
      <protection/>
    </xf>
    <xf numFmtId="0" fontId="63" fillId="0" borderId="0" xfId="53" applyFont="1" applyAlignment="1">
      <alignment horizontal="center" vertical="center"/>
      <protection/>
    </xf>
    <xf numFmtId="49" fontId="63" fillId="0" borderId="0" xfId="0" applyNumberFormat="1" applyFont="1" applyAlignment="1">
      <alignment horizontal="center"/>
    </xf>
    <xf numFmtId="0" fontId="63" fillId="0" borderId="0" xfId="0" applyFont="1" applyFill="1" applyAlignment="1">
      <alignment horizontal="center"/>
    </xf>
    <xf numFmtId="172" fontId="13" fillId="0" borderId="0" xfId="0" applyNumberFormat="1" applyFont="1" applyFill="1" applyBorder="1" applyAlignment="1">
      <alignment horizontal="center" vertical="top" wrapText="1"/>
    </xf>
    <xf numFmtId="172" fontId="13" fillId="0" borderId="23" xfId="0" applyNumberFormat="1" applyFont="1" applyFill="1" applyBorder="1" applyAlignment="1">
      <alignment horizontal="center" vertical="top" wrapText="1"/>
    </xf>
    <xf numFmtId="11" fontId="0" fillId="35" borderId="0" xfId="0" applyNumberFormat="1" applyFill="1" applyBorder="1" applyAlignment="1">
      <alignment horizontal="center" vertical="center"/>
    </xf>
    <xf numFmtId="0" fontId="18" fillId="35" borderId="0" xfId="0" applyFont="1" applyFill="1" applyAlignment="1">
      <alignment horizontal="left"/>
    </xf>
    <xf numFmtId="0" fontId="14" fillId="35" borderId="0" xfId="0" applyFont="1" applyFill="1" applyAlignment="1">
      <alignment horizontal="left"/>
    </xf>
    <xf numFmtId="11" fontId="0" fillId="35" borderId="23" xfId="0" applyNumberForma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47" fillId="0" borderId="0" xfId="48" applyBorder="1">
      <alignment/>
      <protection/>
    </xf>
    <xf numFmtId="172" fontId="47" fillId="0" borderId="0" xfId="60" applyNumberFormat="1" applyFont="1" applyBorder="1" applyAlignment="1">
      <alignment horizontal="center"/>
    </xf>
    <xf numFmtId="0" fontId="28" fillId="0" borderId="12" xfId="51" applyFont="1" applyFill="1" applyBorder="1" applyAlignment="1">
      <alignment horizontal="center" vertical="center" wrapText="1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3" xfId="50"/>
    <cellStyle name="Normal 4" xfId="51"/>
    <cellStyle name="Normal 4 2" xfId="52"/>
    <cellStyle name="Normal 5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Separador de milhares 2 2" xfId="61"/>
    <cellStyle name="Separador de milhares 3" xfId="62"/>
    <cellStyle name="Separador de milhares 4" xfId="63"/>
    <cellStyle name="Separador de milhares 4 2" xfId="64"/>
    <cellStyle name="Separador de milhares 5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7.28125" style="70" bestFit="1" customWidth="1"/>
    <col min="2" max="3" width="14.57421875" style="197" bestFit="1" customWidth="1"/>
    <col min="4" max="4" width="15.57421875" style="197" bestFit="1" customWidth="1"/>
    <col min="5" max="16384" width="9.140625" style="70" customWidth="1"/>
  </cols>
  <sheetData>
    <row r="1" spans="1:4" s="123" customFormat="1" ht="15">
      <c r="A1" s="226" t="s">
        <v>360</v>
      </c>
      <c r="B1" s="226"/>
      <c r="C1" s="226"/>
      <c r="D1" s="226"/>
    </row>
    <row r="2" spans="1:4" s="123" customFormat="1" ht="15">
      <c r="A2" s="20"/>
      <c r="B2" s="61"/>
      <c r="C2" s="61"/>
      <c r="D2" s="62">
        <v>2009</v>
      </c>
    </row>
    <row r="3" spans="2:4" s="123" customFormat="1" ht="17.25" customHeight="1">
      <c r="B3" s="129"/>
      <c r="C3" s="129"/>
      <c r="D3" s="129"/>
    </row>
    <row r="4" spans="1:4" s="123" customFormat="1" ht="17.25" customHeight="1">
      <c r="A4" s="130" t="s">
        <v>332</v>
      </c>
      <c r="B4" s="129"/>
      <c r="C4" s="129"/>
      <c r="D4" s="129"/>
    </row>
    <row r="5" spans="1:4" s="123" customFormat="1" ht="17.25" customHeight="1">
      <c r="A5" s="131"/>
      <c r="B5" s="132" t="s">
        <v>361</v>
      </c>
      <c r="C5" s="132" t="s">
        <v>362</v>
      </c>
      <c r="D5" s="132" t="s">
        <v>363</v>
      </c>
    </row>
    <row r="6" spans="1:4" s="123" customFormat="1" ht="17.25" customHeight="1">
      <c r="A6" s="131" t="s">
        <v>462</v>
      </c>
      <c r="B6" s="125">
        <v>1134417.54</v>
      </c>
      <c r="C6" s="125">
        <v>185352.3</v>
      </c>
      <c r="D6" s="125">
        <v>1319769.84</v>
      </c>
    </row>
    <row r="7" spans="1:4" s="123" customFormat="1" ht="17.25" customHeight="1">
      <c r="A7" s="131" t="s">
        <v>367</v>
      </c>
      <c r="B7" s="125">
        <v>580829074</v>
      </c>
      <c r="C7" s="125">
        <v>134688271</v>
      </c>
      <c r="D7" s="125">
        <v>715517345</v>
      </c>
    </row>
    <row r="8" spans="1:4" s="123" customFormat="1" ht="17.25" customHeight="1">
      <c r="A8" s="131" t="s">
        <v>368</v>
      </c>
      <c r="B8" s="125">
        <v>512.01</v>
      </c>
      <c r="C8" s="125">
        <v>726.66</v>
      </c>
      <c r="D8" s="125">
        <v>542.15</v>
      </c>
    </row>
    <row r="9" spans="1:4" s="123" customFormat="1" ht="17.25" customHeight="1">
      <c r="A9" s="131" t="s">
        <v>370</v>
      </c>
      <c r="B9" s="125">
        <v>86462588496</v>
      </c>
      <c r="C9" s="125">
        <v>28227373767</v>
      </c>
      <c r="D9" s="125">
        <v>114689962263</v>
      </c>
    </row>
    <row r="10" spans="1:4" s="123" customFormat="1" ht="17.25" customHeight="1">
      <c r="A10" s="131" t="s">
        <v>463</v>
      </c>
      <c r="B10" s="125">
        <v>58106245904</v>
      </c>
      <c r="C10" s="125">
        <v>20175653962</v>
      </c>
      <c r="D10" s="125">
        <v>78281899866</v>
      </c>
    </row>
    <row r="11" spans="1:4" s="123" customFormat="1" ht="17.25" customHeight="1">
      <c r="A11" s="131" t="s">
        <v>364</v>
      </c>
      <c r="B11" s="125">
        <v>67.2</v>
      </c>
      <c r="C11" s="125">
        <v>71.48</v>
      </c>
      <c r="D11" s="125">
        <v>68.26</v>
      </c>
    </row>
    <row r="12" spans="1:4" s="123" customFormat="1" ht="17.25" customHeight="1">
      <c r="A12" s="131" t="s">
        <v>464</v>
      </c>
      <c r="B12" s="125">
        <v>56862446971</v>
      </c>
      <c r="C12" s="125">
        <v>19522497876</v>
      </c>
      <c r="D12" s="125">
        <v>76384944847</v>
      </c>
    </row>
    <row r="13" spans="1:4" s="123" customFormat="1" ht="17.25" customHeight="1">
      <c r="A13" s="131" t="s">
        <v>364</v>
      </c>
      <c r="B13" s="125">
        <v>65.77</v>
      </c>
      <c r="C13" s="125">
        <v>69.16</v>
      </c>
      <c r="D13" s="125">
        <v>66.6</v>
      </c>
    </row>
    <row r="14" spans="1:4" s="123" customFormat="1" ht="17.25" customHeight="1">
      <c r="A14" s="131" t="s">
        <v>465</v>
      </c>
      <c r="B14" s="125">
        <v>8942222942.71</v>
      </c>
      <c r="C14" s="125">
        <v>4604367010.11</v>
      </c>
      <c r="D14" s="125">
        <v>13546589952.82</v>
      </c>
    </row>
    <row r="15" spans="1:4" s="123" customFormat="1" ht="17.25" customHeight="1">
      <c r="A15" s="131" t="s">
        <v>466</v>
      </c>
      <c r="B15" s="125">
        <v>5718219417.54</v>
      </c>
      <c r="C15" s="125">
        <v>2298822081.89</v>
      </c>
      <c r="D15" s="125">
        <v>8017041499.43</v>
      </c>
    </row>
    <row r="16" spans="1:4" s="123" customFormat="1" ht="17.25" customHeight="1">
      <c r="A16" s="131" t="s">
        <v>467</v>
      </c>
      <c r="B16" s="125">
        <v>4852684013.03</v>
      </c>
      <c r="C16" s="125">
        <v>1762329474.6</v>
      </c>
      <c r="D16" s="125">
        <v>6615013487.63</v>
      </c>
    </row>
    <row r="17" spans="1:4" s="123" customFormat="1" ht="17.25" customHeight="1">
      <c r="A17" s="131" t="s">
        <v>468</v>
      </c>
      <c r="B17" s="125">
        <v>775291376.73</v>
      </c>
      <c r="C17" s="125">
        <v>487389127.63</v>
      </c>
      <c r="D17" s="125">
        <v>1262680504.36</v>
      </c>
    </row>
    <row r="18" spans="1:4" s="123" customFormat="1" ht="17.25" customHeight="1">
      <c r="A18" s="131" t="s">
        <v>469</v>
      </c>
      <c r="B18" s="125">
        <v>10488816.77</v>
      </c>
      <c r="C18" s="125">
        <v>468937.56</v>
      </c>
      <c r="D18" s="125">
        <v>10957754.33</v>
      </c>
    </row>
    <row r="19" spans="1:4" s="123" customFormat="1" ht="17.25" customHeight="1">
      <c r="A19" s="131" t="s">
        <v>470</v>
      </c>
      <c r="B19" s="125">
        <v>528803967.08</v>
      </c>
      <c r="C19" s="125">
        <v>298258864.86</v>
      </c>
      <c r="D19" s="125">
        <v>827062831.94</v>
      </c>
    </row>
    <row r="20" spans="1:4" s="123" customFormat="1" ht="17.25" customHeight="1">
      <c r="A20" s="131" t="s">
        <v>471</v>
      </c>
      <c r="B20" s="125">
        <v>521356043</v>
      </c>
      <c r="C20" s="125">
        <v>297673154.09</v>
      </c>
      <c r="D20" s="125">
        <v>819029197</v>
      </c>
    </row>
    <row r="21" spans="1:4" s="123" customFormat="1" ht="17.25" customHeight="1">
      <c r="A21" s="131" t="s">
        <v>472</v>
      </c>
      <c r="B21" s="125">
        <v>56155631</v>
      </c>
      <c r="C21" s="125">
        <v>42.25</v>
      </c>
      <c r="D21" s="125">
        <v>56155673</v>
      </c>
    </row>
    <row r="22" spans="1:4" s="123" customFormat="1" ht="17.25" customHeight="1">
      <c r="A22" s="131" t="s">
        <v>369</v>
      </c>
      <c r="B22" s="125">
        <v>733624</v>
      </c>
      <c r="C22" s="125">
        <v>37861</v>
      </c>
      <c r="D22" s="125">
        <v>771485</v>
      </c>
    </row>
    <row r="23" spans="1:4" s="123" customFormat="1" ht="17.25" customHeight="1">
      <c r="A23" s="131" t="s">
        <v>473</v>
      </c>
      <c r="B23" s="125">
        <v>791.73</v>
      </c>
      <c r="C23" s="125">
        <v>3557.44</v>
      </c>
      <c r="D23" s="125">
        <v>927.45</v>
      </c>
    </row>
    <row r="24" spans="1:4" s="123" customFormat="1" ht="17.25" customHeight="1">
      <c r="A24" s="131" t="s">
        <v>489</v>
      </c>
      <c r="B24" s="125">
        <v>13447755502.58</v>
      </c>
      <c r="C24" s="125">
        <v>3792818384.17</v>
      </c>
      <c r="D24" s="125">
        <v>17240573886.75</v>
      </c>
    </row>
    <row r="25" spans="1:4" s="123" customFormat="1" ht="17.25" customHeight="1">
      <c r="A25" s="131" t="s">
        <v>490</v>
      </c>
      <c r="B25" s="125">
        <v>14546190853.98</v>
      </c>
      <c r="C25" s="125">
        <v>4363145745.84</v>
      </c>
      <c r="D25" s="125">
        <v>18909336599.82</v>
      </c>
    </row>
    <row r="26" spans="1:4" s="123" customFormat="1" ht="17.25" customHeight="1">
      <c r="A26" s="131" t="s">
        <v>491</v>
      </c>
      <c r="B26" s="125">
        <v>-1098435351.3999996</v>
      </c>
      <c r="C26" s="125">
        <v>-570327361.6700001</v>
      </c>
      <c r="D26" s="125">
        <v>-1668762713.0699997</v>
      </c>
    </row>
    <row r="27" spans="2:4" s="123" customFormat="1" ht="18" customHeight="1">
      <c r="B27" s="129"/>
      <c r="C27" s="129"/>
      <c r="D27" s="129"/>
    </row>
    <row r="28" spans="1:4" s="123" customFormat="1" ht="18" customHeight="1">
      <c r="A28" s="130" t="s">
        <v>104</v>
      </c>
      <c r="B28" s="129"/>
      <c r="C28" s="129"/>
      <c r="D28" s="129"/>
    </row>
    <row r="29" spans="1:4" s="123" customFormat="1" ht="18" customHeight="1">
      <c r="A29" s="131"/>
      <c r="B29" s="132" t="s">
        <v>361</v>
      </c>
      <c r="C29" s="132" t="s">
        <v>362</v>
      </c>
      <c r="D29" s="132" t="s">
        <v>363</v>
      </c>
    </row>
    <row r="30" spans="1:4" s="123" customFormat="1" ht="18" customHeight="1">
      <c r="A30" s="131" t="s">
        <v>462</v>
      </c>
      <c r="B30" s="125">
        <v>686.72</v>
      </c>
      <c r="C30" s="125">
        <v>0</v>
      </c>
      <c r="D30" s="125">
        <v>686.72</v>
      </c>
    </row>
    <row r="31" spans="1:4" s="123" customFormat="1" ht="18" customHeight="1">
      <c r="A31" s="131" t="s">
        <v>367</v>
      </c>
      <c r="B31" s="125">
        <v>207763</v>
      </c>
      <c r="C31" s="125">
        <v>0</v>
      </c>
      <c r="D31" s="125">
        <v>207763</v>
      </c>
    </row>
    <row r="32" spans="1:4" s="123" customFormat="1" ht="18" customHeight="1">
      <c r="A32" s="131" t="s">
        <v>368</v>
      </c>
      <c r="B32" s="125">
        <v>302.543977166822</v>
      </c>
      <c r="C32" s="125">
        <v>0</v>
      </c>
      <c r="D32" s="125">
        <v>302.543977166822</v>
      </c>
    </row>
    <row r="33" spans="1:4" s="123" customFormat="1" ht="18" customHeight="1">
      <c r="A33" s="131" t="s">
        <v>370</v>
      </c>
      <c r="B33" s="125">
        <v>2908682</v>
      </c>
      <c r="C33" s="125">
        <v>0</v>
      </c>
      <c r="D33" s="125">
        <v>2908682</v>
      </c>
    </row>
    <row r="34" spans="1:4" s="123" customFormat="1" ht="18" customHeight="1">
      <c r="A34" s="131" t="s">
        <v>463</v>
      </c>
      <c r="B34" s="125">
        <v>1644646</v>
      </c>
      <c r="C34" s="125">
        <v>0</v>
      </c>
      <c r="D34" s="125">
        <v>1644646</v>
      </c>
    </row>
    <row r="35" spans="1:4" s="123" customFormat="1" ht="18" customHeight="1">
      <c r="A35" s="131" t="s">
        <v>364</v>
      </c>
      <c r="B35" s="125">
        <v>56.542654026806645</v>
      </c>
      <c r="C35" s="125">
        <v>0</v>
      </c>
      <c r="D35" s="125">
        <v>56.542654026806645</v>
      </c>
    </row>
    <row r="36" spans="1:4" s="123" customFormat="1" ht="18" customHeight="1">
      <c r="A36" s="131" t="s">
        <v>464</v>
      </c>
      <c r="B36" s="125">
        <v>1643522</v>
      </c>
      <c r="C36" s="125">
        <v>0</v>
      </c>
      <c r="D36" s="125">
        <v>1643522</v>
      </c>
    </row>
    <row r="37" spans="1:4" s="123" customFormat="1" ht="18" customHeight="1">
      <c r="A37" s="131" t="s">
        <v>364</v>
      </c>
      <c r="B37" s="125">
        <v>56.504011095059546</v>
      </c>
      <c r="C37" s="125">
        <v>0</v>
      </c>
      <c r="D37" s="125">
        <v>56.504011095059546</v>
      </c>
    </row>
    <row r="38" spans="1:4" s="123" customFormat="1" ht="18" customHeight="1">
      <c r="A38" s="131" t="s">
        <v>465</v>
      </c>
      <c r="B38" s="125">
        <v>1067777.146</v>
      </c>
      <c r="C38" s="125">
        <v>0</v>
      </c>
      <c r="D38" s="125">
        <v>1067777.146</v>
      </c>
    </row>
    <row r="39" spans="1:4" s="123" customFormat="1" ht="18" customHeight="1">
      <c r="A39" s="131" t="s">
        <v>466</v>
      </c>
      <c r="B39" s="125">
        <v>139034.554</v>
      </c>
      <c r="C39" s="125">
        <v>0</v>
      </c>
      <c r="D39" s="125">
        <v>139034.554</v>
      </c>
    </row>
    <row r="40" spans="1:4" s="123" customFormat="1" ht="18" customHeight="1">
      <c r="A40" s="131" t="s">
        <v>467</v>
      </c>
      <c r="B40" s="125">
        <v>125855.838</v>
      </c>
      <c r="C40" s="125">
        <v>0</v>
      </c>
      <c r="D40" s="125">
        <v>125855.838</v>
      </c>
    </row>
    <row r="41" spans="1:4" s="123" customFormat="1" ht="18" customHeight="1">
      <c r="A41" s="131" t="s">
        <v>468</v>
      </c>
      <c r="B41" s="125">
        <v>13265.158</v>
      </c>
      <c r="C41" s="125">
        <v>0</v>
      </c>
      <c r="D41" s="125">
        <v>13265.158</v>
      </c>
    </row>
    <row r="42" spans="1:4" s="123" customFormat="1" ht="18" customHeight="1">
      <c r="A42" s="131" t="s">
        <v>469</v>
      </c>
      <c r="B42" s="125">
        <v>172.506</v>
      </c>
      <c r="C42" s="125">
        <v>0</v>
      </c>
      <c r="D42" s="125">
        <v>172.506</v>
      </c>
    </row>
    <row r="43" spans="1:4" s="123" customFormat="1" ht="18" customHeight="1">
      <c r="A43" s="131" t="s">
        <v>470</v>
      </c>
      <c r="B43" s="125">
        <v>2420.946</v>
      </c>
      <c r="C43" s="125">
        <v>0</v>
      </c>
      <c r="D43" s="125">
        <v>2420.946</v>
      </c>
    </row>
    <row r="44" spans="1:4" s="123" customFormat="1" ht="18" customHeight="1">
      <c r="A44" s="131" t="s">
        <v>471</v>
      </c>
      <c r="B44" s="125">
        <v>2419.182</v>
      </c>
      <c r="C44" s="125">
        <v>0</v>
      </c>
      <c r="D44" s="125">
        <v>2419.182</v>
      </c>
    </row>
    <row r="45" spans="1:4" s="123" customFormat="1" ht="21" customHeight="1">
      <c r="A45" s="131" t="s">
        <v>472</v>
      </c>
      <c r="B45" s="125">
        <v>0</v>
      </c>
      <c r="C45" s="125">
        <v>0</v>
      </c>
      <c r="D45" s="125">
        <v>0</v>
      </c>
    </row>
    <row r="46" spans="1:4" s="123" customFormat="1" ht="18" customHeight="1">
      <c r="A46" s="131" t="s">
        <v>369</v>
      </c>
      <c r="B46" s="125">
        <v>495</v>
      </c>
      <c r="C46" s="125">
        <v>0</v>
      </c>
      <c r="D46" s="125">
        <v>495</v>
      </c>
    </row>
    <row r="47" spans="1:4" s="123" customFormat="1" ht="18" customHeight="1">
      <c r="A47" s="131" t="s">
        <v>473</v>
      </c>
      <c r="B47" s="125">
        <v>419.7232323232323</v>
      </c>
      <c r="C47" s="125">
        <v>0</v>
      </c>
      <c r="D47" s="125">
        <v>419.7232323232323</v>
      </c>
    </row>
    <row r="48" spans="1:4" s="123" customFormat="1" ht="18" customHeight="1">
      <c r="A48" s="3" t="s">
        <v>489</v>
      </c>
      <c r="B48" s="5">
        <v>1947197.94</v>
      </c>
      <c r="C48" s="195">
        <v>0</v>
      </c>
      <c r="D48" s="195">
        <f>B48</f>
        <v>1947197.94</v>
      </c>
    </row>
    <row r="49" spans="1:4" s="123" customFormat="1" ht="18" customHeight="1">
      <c r="A49" s="3" t="s">
        <v>490</v>
      </c>
      <c r="B49" s="5">
        <v>1718583.73</v>
      </c>
      <c r="C49" s="195">
        <v>0</v>
      </c>
      <c r="D49" s="195">
        <f>B49</f>
        <v>1718583.73</v>
      </c>
    </row>
    <row r="50" spans="1:4" s="123" customFormat="1" ht="18" customHeight="1">
      <c r="A50" s="3" t="s">
        <v>491</v>
      </c>
      <c r="B50" s="195">
        <f>B48-B49</f>
        <v>228614.20999999996</v>
      </c>
      <c r="C50" s="195">
        <v>0</v>
      </c>
      <c r="D50" s="195">
        <f>B50</f>
        <v>228614.20999999996</v>
      </c>
    </row>
    <row r="51" spans="2:4" s="123" customFormat="1" ht="18" customHeight="1">
      <c r="B51" s="129"/>
      <c r="C51" s="129"/>
      <c r="D51" s="129"/>
    </row>
    <row r="52" spans="1:4" s="123" customFormat="1" ht="18" customHeight="1">
      <c r="A52" s="130" t="s">
        <v>127</v>
      </c>
      <c r="B52" s="129"/>
      <c r="C52" s="129"/>
      <c r="D52" s="129"/>
    </row>
    <row r="53" spans="1:4" s="123" customFormat="1" ht="18" customHeight="1">
      <c r="A53" s="131"/>
      <c r="B53" s="132" t="s">
        <v>361</v>
      </c>
      <c r="C53" s="132" t="s">
        <v>362</v>
      </c>
      <c r="D53" s="132" t="s">
        <v>363</v>
      </c>
    </row>
    <row r="54" spans="1:4" s="123" customFormat="1" ht="18" customHeight="1">
      <c r="A54" s="131" t="s">
        <v>462</v>
      </c>
      <c r="B54" s="125">
        <v>2138.86</v>
      </c>
      <c r="C54" s="125">
        <v>9023.779999999999</v>
      </c>
      <c r="D54" s="125">
        <v>11162.64</v>
      </c>
    </row>
    <row r="55" spans="1:4" s="123" customFormat="1" ht="18" customHeight="1">
      <c r="A55" s="131" t="s">
        <v>367</v>
      </c>
      <c r="B55" s="125">
        <v>1478844</v>
      </c>
      <c r="C55" s="125">
        <v>6826546</v>
      </c>
      <c r="D55" s="125">
        <v>8305390</v>
      </c>
    </row>
    <row r="56" spans="1:4" s="123" customFormat="1" ht="18" customHeight="1">
      <c r="A56" s="131" t="s">
        <v>368</v>
      </c>
      <c r="B56" s="125">
        <v>691.4169230337656</v>
      </c>
      <c r="C56" s="125">
        <v>756.5062534769244</v>
      </c>
      <c r="D56" s="125">
        <v>744.0345652999649</v>
      </c>
    </row>
    <row r="57" spans="1:4" s="123" customFormat="1" ht="18" customHeight="1">
      <c r="A57" s="131" t="s">
        <v>370</v>
      </c>
      <c r="B57" s="125">
        <v>0</v>
      </c>
      <c r="C57" s="125">
        <v>0</v>
      </c>
      <c r="D57" s="125">
        <v>0</v>
      </c>
    </row>
    <row r="58" spans="1:4" s="123" customFormat="1" ht="18" customHeight="1">
      <c r="A58" s="131" t="s">
        <v>463</v>
      </c>
      <c r="B58" s="125">
        <v>0</v>
      </c>
      <c r="C58" s="125">
        <v>0</v>
      </c>
      <c r="D58" s="125">
        <v>0</v>
      </c>
    </row>
    <row r="59" spans="1:4" s="123" customFormat="1" ht="18" customHeight="1">
      <c r="A59" s="131" t="s">
        <v>364</v>
      </c>
      <c r="B59" s="125">
        <v>0</v>
      </c>
      <c r="C59" s="125">
        <v>0</v>
      </c>
      <c r="D59" s="125">
        <v>0</v>
      </c>
    </row>
    <row r="60" spans="1:4" s="123" customFormat="1" ht="18" customHeight="1">
      <c r="A60" s="131" t="s">
        <v>464</v>
      </c>
      <c r="B60" s="125">
        <v>0</v>
      </c>
      <c r="C60" s="125">
        <v>0</v>
      </c>
      <c r="D60" s="125">
        <v>0</v>
      </c>
    </row>
    <row r="61" spans="1:4" s="123" customFormat="1" ht="18" customHeight="1">
      <c r="A61" s="131" t="s">
        <v>364</v>
      </c>
      <c r="B61" s="125">
        <v>0</v>
      </c>
      <c r="C61" s="125">
        <v>0</v>
      </c>
      <c r="D61" s="125">
        <v>0</v>
      </c>
    </row>
    <row r="62" spans="1:4" s="123" customFormat="1" ht="18" customHeight="1">
      <c r="A62" s="131" t="s">
        <v>465</v>
      </c>
      <c r="B62" s="125">
        <v>82560943.437</v>
      </c>
      <c r="C62" s="125">
        <v>377429392.841</v>
      </c>
      <c r="D62" s="125">
        <v>459990336.278</v>
      </c>
    </row>
    <row r="63" spans="1:4" s="123" customFormat="1" ht="18" customHeight="1">
      <c r="A63" s="131" t="s">
        <v>466</v>
      </c>
      <c r="B63" s="125">
        <v>64154210.624</v>
      </c>
      <c r="C63" s="125">
        <v>270072308.052</v>
      </c>
      <c r="D63" s="125">
        <v>334226518.676</v>
      </c>
    </row>
    <row r="64" spans="1:4" s="123" customFormat="1" ht="18" customHeight="1">
      <c r="A64" s="131" t="s">
        <v>467</v>
      </c>
      <c r="B64" s="125">
        <v>64154210.624</v>
      </c>
      <c r="C64" s="125">
        <v>270072308.052</v>
      </c>
      <c r="D64" s="125">
        <v>334226518.676</v>
      </c>
    </row>
    <row r="65" spans="1:4" s="123" customFormat="1" ht="18" customHeight="1">
      <c r="A65" s="131" t="s">
        <v>468</v>
      </c>
      <c r="B65" s="125">
        <v>0</v>
      </c>
      <c r="C65" s="125">
        <v>0</v>
      </c>
      <c r="D65" s="125">
        <v>0</v>
      </c>
    </row>
    <row r="66" spans="1:4" s="123" customFormat="1" ht="21" customHeight="1">
      <c r="A66" s="131" t="s">
        <v>469</v>
      </c>
      <c r="B66" s="125">
        <v>0</v>
      </c>
      <c r="C66" s="125">
        <v>0</v>
      </c>
      <c r="D66" s="125">
        <v>0</v>
      </c>
    </row>
    <row r="67" spans="1:4" s="123" customFormat="1" ht="18" customHeight="1">
      <c r="A67" s="131" t="s">
        <v>470</v>
      </c>
      <c r="B67" s="125">
        <v>64154210.624</v>
      </c>
      <c r="C67" s="125">
        <v>270072308.052</v>
      </c>
      <c r="D67" s="125">
        <v>334226518.676</v>
      </c>
    </row>
    <row r="68" spans="1:4" s="123" customFormat="1" ht="18" customHeight="1">
      <c r="A68" s="131" t="s">
        <v>471</v>
      </c>
      <c r="B68" s="125">
        <v>64154210.624</v>
      </c>
      <c r="C68" s="125">
        <v>270072308.052</v>
      </c>
      <c r="D68" s="125">
        <v>334226518.676</v>
      </c>
    </row>
    <row r="69" spans="1:4" s="123" customFormat="1" ht="18" customHeight="1">
      <c r="A69" s="131" t="s">
        <v>472</v>
      </c>
      <c r="B69" s="125">
        <v>0</v>
      </c>
      <c r="C69" s="125">
        <v>0</v>
      </c>
      <c r="D69" s="125">
        <v>0</v>
      </c>
    </row>
    <row r="70" spans="1:4" s="123" customFormat="1" ht="18" customHeight="1">
      <c r="A70" s="131" t="s">
        <v>369</v>
      </c>
      <c r="B70" s="125">
        <v>730</v>
      </c>
      <c r="C70" s="125">
        <v>1723</v>
      </c>
      <c r="D70" s="125">
        <v>2453</v>
      </c>
    </row>
    <row r="71" spans="1:4" s="123" customFormat="1" ht="18" customHeight="1">
      <c r="A71" s="131" t="s">
        <v>473</v>
      </c>
      <c r="B71" s="125">
        <v>2025.813698630137</v>
      </c>
      <c r="C71" s="125">
        <v>3962.011607661056</v>
      </c>
      <c r="D71" s="125">
        <v>3385.809213208316</v>
      </c>
    </row>
    <row r="72" spans="1:4" s="123" customFormat="1" ht="18" customHeight="1">
      <c r="A72" s="3" t="s">
        <v>489</v>
      </c>
      <c r="B72" s="8">
        <v>34731177.69</v>
      </c>
      <c r="C72" s="8">
        <v>164858389.52</v>
      </c>
      <c r="D72" s="8">
        <f>B72+C72</f>
        <v>199589567.21</v>
      </c>
    </row>
    <row r="73" spans="1:4" s="123" customFormat="1" ht="18" customHeight="1">
      <c r="A73" s="3" t="s">
        <v>490</v>
      </c>
      <c r="B73" s="8">
        <v>28761673.16</v>
      </c>
      <c r="C73" s="8">
        <v>161211121.15</v>
      </c>
      <c r="D73" s="8">
        <f>B73+C73</f>
        <v>189972794.31</v>
      </c>
    </row>
    <row r="74" spans="1:4" s="123" customFormat="1" ht="18" customHeight="1">
      <c r="A74" s="3" t="s">
        <v>491</v>
      </c>
      <c r="B74" s="8">
        <f>B72-B73</f>
        <v>5969504.5299999975</v>
      </c>
      <c r="C74" s="8">
        <f>C72-C73</f>
        <v>3647268.370000005</v>
      </c>
      <c r="D74" s="8">
        <f>B74+C74</f>
        <v>9616772.900000002</v>
      </c>
    </row>
    <row r="75" spans="2:4" s="123" customFormat="1" ht="18" customHeight="1">
      <c r="B75" s="129"/>
      <c r="C75" s="129"/>
      <c r="D75" s="129"/>
    </row>
    <row r="76" spans="1:4" s="123" customFormat="1" ht="18" customHeight="1">
      <c r="A76" s="130" t="s">
        <v>105</v>
      </c>
      <c r="B76" s="129"/>
      <c r="C76" s="129"/>
      <c r="D76" s="129"/>
    </row>
    <row r="77" spans="1:4" s="123" customFormat="1" ht="18" customHeight="1">
      <c r="A77" s="131"/>
      <c r="B77" s="132" t="s">
        <v>361</v>
      </c>
      <c r="C77" s="132" t="s">
        <v>362</v>
      </c>
      <c r="D77" s="132" t="s">
        <v>363</v>
      </c>
    </row>
    <row r="78" spans="1:4" s="123" customFormat="1" ht="18" customHeight="1">
      <c r="A78" s="131" t="s">
        <v>462</v>
      </c>
      <c r="B78" s="125">
        <v>4052.67</v>
      </c>
      <c r="C78" s="125">
        <v>0</v>
      </c>
      <c r="D78" s="125">
        <v>4052.67</v>
      </c>
    </row>
    <row r="79" spans="1:4" s="123" customFormat="1" ht="18" customHeight="1">
      <c r="A79" s="131" t="s">
        <v>367</v>
      </c>
      <c r="B79" s="125">
        <v>1315639</v>
      </c>
      <c r="C79" s="125">
        <v>0</v>
      </c>
      <c r="D79" s="125">
        <v>1315639</v>
      </c>
    </row>
    <row r="80" spans="1:4" s="123" customFormat="1" ht="18" customHeight="1">
      <c r="A80" s="131" t="s">
        <v>368</v>
      </c>
      <c r="B80" s="125">
        <v>324.6351170956431</v>
      </c>
      <c r="C80" s="125">
        <v>0</v>
      </c>
      <c r="D80" s="125">
        <v>324.6351170956431</v>
      </c>
    </row>
    <row r="81" spans="1:4" s="123" customFormat="1" ht="18" customHeight="1">
      <c r="A81" s="131" t="s">
        <v>370</v>
      </c>
      <c r="B81" s="125">
        <v>39313531</v>
      </c>
      <c r="C81" s="125">
        <v>0</v>
      </c>
      <c r="D81" s="125">
        <v>39313531</v>
      </c>
    </row>
    <row r="82" spans="1:4" s="123" customFormat="1" ht="18" customHeight="1">
      <c r="A82" s="131" t="s">
        <v>463</v>
      </c>
      <c r="B82" s="125">
        <v>20819751</v>
      </c>
      <c r="C82" s="125">
        <v>0</v>
      </c>
      <c r="D82" s="125">
        <v>20819751</v>
      </c>
    </row>
    <row r="83" spans="1:4" s="123" customFormat="1" ht="18" customHeight="1">
      <c r="A83" s="131" t="s">
        <v>364</v>
      </c>
      <c r="B83" s="125">
        <v>52.95823211606202</v>
      </c>
      <c r="C83" s="125">
        <v>0</v>
      </c>
      <c r="D83" s="125">
        <v>52.95823211606202</v>
      </c>
    </row>
    <row r="84" spans="1:4" s="123" customFormat="1" ht="18" customHeight="1">
      <c r="A84" s="131" t="s">
        <v>464</v>
      </c>
      <c r="B84" s="125">
        <v>20553168</v>
      </c>
      <c r="C84" s="125">
        <v>0</v>
      </c>
      <c r="D84" s="125">
        <v>20553168</v>
      </c>
    </row>
    <row r="85" spans="1:4" s="123" customFormat="1" ht="18" customHeight="1">
      <c r="A85" s="131" t="s">
        <v>364</v>
      </c>
      <c r="B85" s="125">
        <v>52.28013733999116</v>
      </c>
      <c r="C85" s="125">
        <v>0</v>
      </c>
      <c r="D85" s="125">
        <v>52.28013733999116</v>
      </c>
    </row>
    <row r="86" spans="1:4" s="123" customFormat="1" ht="18" customHeight="1">
      <c r="A86" s="131" t="s">
        <v>465</v>
      </c>
      <c r="B86" s="125">
        <v>3651948.9</v>
      </c>
      <c r="C86" s="125">
        <v>0</v>
      </c>
      <c r="D86" s="125">
        <v>3651948.9</v>
      </c>
    </row>
    <row r="87" spans="1:4" s="123" customFormat="1" ht="21" customHeight="1">
      <c r="A87" s="131" t="s">
        <v>466</v>
      </c>
      <c r="B87" s="125">
        <v>1726073.443</v>
      </c>
      <c r="C87" s="125">
        <v>0</v>
      </c>
      <c r="D87" s="125">
        <v>1726073.443</v>
      </c>
    </row>
    <row r="88" spans="1:4" s="123" customFormat="1" ht="18" customHeight="1">
      <c r="A88" s="131" t="s">
        <v>467</v>
      </c>
      <c r="B88" s="125">
        <v>1551234.761</v>
      </c>
      <c r="C88" s="125">
        <v>0</v>
      </c>
      <c r="D88" s="125">
        <v>1551234.761</v>
      </c>
    </row>
    <row r="89" spans="1:4" s="123" customFormat="1" ht="18" customHeight="1">
      <c r="A89" s="131" t="s">
        <v>468</v>
      </c>
      <c r="B89" s="125">
        <v>153899.62</v>
      </c>
      <c r="C89" s="125">
        <v>0</v>
      </c>
      <c r="D89" s="125">
        <v>153899.62</v>
      </c>
    </row>
    <row r="90" spans="1:4" s="123" customFormat="1" ht="18" customHeight="1">
      <c r="A90" s="131" t="s">
        <v>469</v>
      </c>
      <c r="B90" s="125">
        <v>4397.387</v>
      </c>
      <c r="C90" s="125">
        <v>0</v>
      </c>
      <c r="D90" s="125">
        <v>4397.387</v>
      </c>
    </row>
    <row r="91" spans="1:4" s="123" customFormat="1" ht="18" customHeight="1">
      <c r="A91" s="131" t="s">
        <v>470</v>
      </c>
      <c r="B91" s="125">
        <v>10692.498</v>
      </c>
      <c r="C91" s="125">
        <v>0</v>
      </c>
      <c r="D91" s="125">
        <v>10692.498</v>
      </c>
    </row>
    <row r="92" spans="1:4" s="123" customFormat="1" ht="18" customHeight="1">
      <c r="A92" s="131" t="s">
        <v>471</v>
      </c>
      <c r="B92" s="125">
        <v>5349.774</v>
      </c>
      <c r="C92" s="125">
        <v>0</v>
      </c>
      <c r="D92" s="125">
        <v>5349.774</v>
      </c>
    </row>
    <row r="93" spans="1:4" s="123" customFormat="1" ht="18" customHeight="1">
      <c r="A93" s="131" t="s">
        <v>472</v>
      </c>
      <c r="B93" s="125">
        <v>0</v>
      </c>
      <c r="C93" s="125">
        <v>0</v>
      </c>
      <c r="D93" s="125">
        <v>0</v>
      </c>
    </row>
    <row r="94" spans="1:4" s="123" customFormat="1" ht="18" customHeight="1">
      <c r="A94" s="131" t="s">
        <v>369</v>
      </c>
      <c r="B94" s="125">
        <v>4166</v>
      </c>
      <c r="C94" s="125">
        <v>0</v>
      </c>
      <c r="D94" s="125">
        <v>4166</v>
      </c>
    </row>
    <row r="95" spans="1:4" s="123" customFormat="1" ht="18" customHeight="1">
      <c r="A95" s="131" t="s">
        <v>473</v>
      </c>
      <c r="B95" s="125">
        <v>315.80388862217956</v>
      </c>
      <c r="C95" s="125">
        <v>0</v>
      </c>
      <c r="D95" s="125">
        <v>315.80388862217956</v>
      </c>
    </row>
    <row r="96" spans="1:4" s="123" customFormat="1" ht="18" customHeight="1">
      <c r="A96" s="3" t="s">
        <v>489</v>
      </c>
      <c r="B96" s="6">
        <v>13887399.88</v>
      </c>
      <c r="C96" s="195">
        <v>0</v>
      </c>
      <c r="D96" s="195">
        <f>B96</f>
        <v>13887399.88</v>
      </c>
    </row>
    <row r="97" spans="1:4" s="123" customFormat="1" ht="18" customHeight="1">
      <c r="A97" s="3" t="s">
        <v>490</v>
      </c>
      <c r="B97" s="6">
        <v>32745672.99</v>
      </c>
      <c r="C97" s="195">
        <v>0</v>
      </c>
      <c r="D97" s="195">
        <f>B97</f>
        <v>32745672.99</v>
      </c>
    </row>
    <row r="98" spans="1:4" s="123" customFormat="1" ht="18" customHeight="1">
      <c r="A98" s="3" t="s">
        <v>491</v>
      </c>
      <c r="B98" s="195">
        <f>B96-B97</f>
        <v>-18858273.11</v>
      </c>
      <c r="C98" s="195">
        <v>0</v>
      </c>
      <c r="D98" s="195">
        <f>B98</f>
        <v>-18858273.11</v>
      </c>
    </row>
    <row r="99" spans="2:4" s="123" customFormat="1" ht="18" customHeight="1">
      <c r="B99" s="129"/>
      <c r="C99" s="129"/>
      <c r="D99" s="129"/>
    </row>
    <row r="100" spans="1:4" s="123" customFormat="1" ht="18" customHeight="1">
      <c r="A100" s="130" t="s">
        <v>115</v>
      </c>
      <c r="B100" s="129"/>
      <c r="C100" s="129"/>
      <c r="D100" s="129"/>
    </row>
    <row r="101" spans="1:4" s="123" customFormat="1" ht="18" customHeight="1">
      <c r="A101" s="131"/>
      <c r="B101" s="132" t="s">
        <v>361</v>
      </c>
      <c r="C101" s="132" t="s">
        <v>362</v>
      </c>
      <c r="D101" s="132" t="s">
        <v>363</v>
      </c>
    </row>
    <row r="102" spans="1:4" s="123" customFormat="1" ht="18" customHeight="1">
      <c r="A102" s="131" t="s">
        <v>462</v>
      </c>
      <c r="B102" s="125">
        <v>41246.51</v>
      </c>
      <c r="C102" s="125">
        <v>0</v>
      </c>
      <c r="D102" s="125">
        <v>41246.51</v>
      </c>
    </row>
    <row r="103" spans="1:4" s="123" customFormat="1" ht="18" customHeight="1">
      <c r="A103" s="131" t="s">
        <v>367</v>
      </c>
      <c r="B103" s="125">
        <v>20251378</v>
      </c>
      <c r="C103" s="125">
        <v>0</v>
      </c>
      <c r="D103" s="125">
        <v>20251378</v>
      </c>
    </row>
    <row r="104" spans="1:4" s="123" customFormat="1" ht="18" customHeight="1">
      <c r="A104" s="131" t="s">
        <v>368</v>
      </c>
      <c r="B104" s="125">
        <v>490.9840371949045</v>
      </c>
      <c r="C104" s="125">
        <v>0</v>
      </c>
      <c r="D104" s="125">
        <v>490.9840371949045</v>
      </c>
    </row>
    <row r="105" spans="1:4" s="123" customFormat="1" ht="18" customHeight="1">
      <c r="A105" s="131" t="s">
        <v>370</v>
      </c>
      <c r="B105" s="125">
        <v>2008865973</v>
      </c>
      <c r="C105" s="125">
        <v>0</v>
      </c>
      <c r="D105" s="125">
        <v>2008865973</v>
      </c>
    </row>
    <row r="106" spans="1:4" s="123" customFormat="1" ht="18" customHeight="1">
      <c r="A106" s="131" t="s">
        <v>463</v>
      </c>
      <c r="B106" s="125">
        <v>1438350421</v>
      </c>
      <c r="C106" s="125">
        <v>0</v>
      </c>
      <c r="D106" s="125">
        <v>1438350421</v>
      </c>
    </row>
    <row r="107" spans="1:4" s="123" customFormat="1" ht="18" customHeight="1">
      <c r="A107" s="131" t="s">
        <v>364</v>
      </c>
      <c r="B107" s="125">
        <v>71.60011869044685</v>
      </c>
      <c r="C107" s="125">
        <v>0</v>
      </c>
      <c r="D107" s="125">
        <v>71.60011869044685</v>
      </c>
    </row>
    <row r="108" spans="1:4" s="123" customFormat="1" ht="21" customHeight="1">
      <c r="A108" s="131" t="s">
        <v>464</v>
      </c>
      <c r="B108" s="125">
        <v>1429108604</v>
      </c>
      <c r="C108" s="125">
        <v>0</v>
      </c>
      <c r="D108" s="125">
        <v>1429108604</v>
      </c>
    </row>
    <row r="109" spans="1:4" s="123" customFormat="1" ht="18" customHeight="1">
      <c r="A109" s="131" t="s">
        <v>364</v>
      </c>
      <c r="B109" s="125">
        <v>71.14006724230576</v>
      </c>
      <c r="C109" s="125">
        <v>0</v>
      </c>
      <c r="D109" s="125">
        <v>71.14006724230576</v>
      </c>
    </row>
    <row r="110" spans="1:4" s="123" customFormat="1" ht="18" customHeight="1">
      <c r="A110" s="131" t="s">
        <v>465</v>
      </c>
      <c r="B110" s="125">
        <v>274901509.602</v>
      </c>
      <c r="C110" s="125">
        <v>0</v>
      </c>
      <c r="D110" s="125">
        <v>274901509.602</v>
      </c>
    </row>
    <row r="111" spans="1:4" s="123" customFormat="1" ht="18" customHeight="1">
      <c r="A111" s="131" t="s">
        <v>466</v>
      </c>
      <c r="B111" s="125">
        <v>131354811.839</v>
      </c>
      <c r="C111" s="125">
        <v>0</v>
      </c>
      <c r="D111" s="125">
        <v>131354811.839</v>
      </c>
    </row>
    <row r="112" spans="1:4" s="123" customFormat="1" ht="18" customHeight="1">
      <c r="A112" s="131" t="s">
        <v>467</v>
      </c>
      <c r="B112" s="125">
        <v>113540870.777</v>
      </c>
      <c r="C112" s="125">
        <v>0</v>
      </c>
      <c r="D112" s="125">
        <v>113540870.777</v>
      </c>
    </row>
    <row r="113" spans="1:4" s="123" customFormat="1" ht="18" customHeight="1">
      <c r="A113" s="131" t="s">
        <v>468</v>
      </c>
      <c r="B113" s="125">
        <v>17490122.715</v>
      </c>
      <c r="C113" s="125">
        <v>0</v>
      </c>
      <c r="D113" s="125">
        <v>17490122.715</v>
      </c>
    </row>
    <row r="114" spans="1:4" s="123" customFormat="1" ht="18" customHeight="1">
      <c r="A114" s="131" t="s">
        <v>469</v>
      </c>
      <c r="B114" s="125">
        <v>555562.726</v>
      </c>
      <c r="C114" s="125">
        <v>0</v>
      </c>
      <c r="D114" s="125">
        <v>555562.726</v>
      </c>
    </row>
    <row r="115" spans="1:4" s="123" customFormat="1" ht="18" customHeight="1">
      <c r="A115" s="131" t="s">
        <v>470</v>
      </c>
      <c r="B115" s="125">
        <v>5988407.549000001</v>
      </c>
      <c r="C115" s="125">
        <v>0</v>
      </c>
      <c r="D115" s="125">
        <v>5988407.549000001</v>
      </c>
    </row>
    <row r="116" spans="1:4" s="123" customFormat="1" ht="18" customHeight="1">
      <c r="A116" s="131" t="s">
        <v>471</v>
      </c>
      <c r="B116" s="125">
        <v>5802162.751</v>
      </c>
      <c r="C116" s="125">
        <v>0</v>
      </c>
      <c r="D116" s="125">
        <v>5802162.751</v>
      </c>
    </row>
    <row r="117" spans="1:4" s="123" customFormat="1" ht="18" customHeight="1">
      <c r="A117" s="131" t="s">
        <v>472</v>
      </c>
      <c r="B117" s="125">
        <v>0</v>
      </c>
      <c r="C117" s="125">
        <v>0</v>
      </c>
      <c r="D117" s="125">
        <v>0</v>
      </c>
    </row>
    <row r="118" spans="1:4" s="123" customFormat="1" ht="18" customHeight="1">
      <c r="A118" s="131" t="s">
        <v>369</v>
      </c>
      <c r="B118" s="125">
        <v>27515</v>
      </c>
      <c r="C118" s="125">
        <v>0</v>
      </c>
      <c r="D118" s="125">
        <v>27515</v>
      </c>
    </row>
    <row r="119" spans="1:4" s="123" customFormat="1" ht="18" customHeight="1">
      <c r="A119" s="131" t="s">
        <v>473</v>
      </c>
      <c r="B119" s="125">
        <v>736.0122842086134</v>
      </c>
      <c r="C119" s="125">
        <v>0</v>
      </c>
      <c r="D119" s="125">
        <v>736.0122842086134</v>
      </c>
    </row>
    <row r="120" spans="1:4" s="123" customFormat="1" ht="18" customHeight="1">
      <c r="A120" s="3" t="s">
        <v>489</v>
      </c>
      <c r="B120" s="196">
        <v>428489092.59</v>
      </c>
      <c r="C120" s="195">
        <v>0</v>
      </c>
      <c r="D120" s="196">
        <f>B120</f>
        <v>428489092.59</v>
      </c>
    </row>
    <row r="121" spans="1:4" s="123" customFormat="1" ht="18" customHeight="1">
      <c r="A121" s="3" t="s">
        <v>490</v>
      </c>
      <c r="B121" s="196">
        <v>506738616.18</v>
      </c>
      <c r="C121" s="195">
        <v>0</v>
      </c>
      <c r="D121" s="196">
        <f>B121</f>
        <v>506738616.18</v>
      </c>
    </row>
    <row r="122" spans="1:4" s="123" customFormat="1" ht="18" customHeight="1">
      <c r="A122" s="3" t="s">
        <v>491</v>
      </c>
      <c r="B122" s="196">
        <v>-78249523.59</v>
      </c>
      <c r="C122" s="195">
        <v>0</v>
      </c>
      <c r="D122" s="196">
        <f>B122</f>
        <v>-78249523.59</v>
      </c>
    </row>
    <row r="123" spans="2:4" s="123" customFormat="1" ht="18" customHeight="1">
      <c r="B123" s="129"/>
      <c r="C123" s="129"/>
      <c r="D123" s="129"/>
    </row>
    <row r="124" spans="1:4" s="123" customFormat="1" ht="18" customHeight="1">
      <c r="A124" s="130" t="s">
        <v>106</v>
      </c>
      <c r="B124" s="129"/>
      <c r="C124" s="129"/>
      <c r="D124" s="129"/>
    </row>
    <row r="125" spans="1:4" s="123" customFormat="1" ht="18" customHeight="1">
      <c r="A125" s="131"/>
      <c r="B125" s="132" t="s">
        <v>361</v>
      </c>
      <c r="C125" s="132" t="s">
        <v>362</v>
      </c>
      <c r="D125" s="132" t="s">
        <v>363</v>
      </c>
    </row>
    <row r="126" spans="1:4" s="123" customFormat="1" ht="18" customHeight="1">
      <c r="A126" s="131" t="s">
        <v>462</v>
      </c>
      <c r="B126" s="125">
        <v>42114.83</v>
      </c>
      <c r="C126" s="125">
        <v>0</v>
      </c>
      <c r="D126" s="125">
        <v>42114.83</v>
      </c>
    </row>
    <row r="127" spans="1:4" s="123" customFormat="1" ht="18" customHeight="1">
      <c r="A127" s="131" t="s">
        <v>367</v>
      </c>
      <c r="B127" s="125">
        <v>23458375</v>
      </c>
      <c r="C127" s="125">
        <v>0</v>
      </c>
      <c r="D127" s="125">
        <v>23458375</v>
      </c>
    </row>
    <row r="128" spans="1:4" s="123" customFormat="1" ht="18" customHeight="1">
      <c r="A128" s="131" t="s">
        <v>368</v>
      </c>
      <c r="B128" s="125">
        <v>557.0098466502179</v>
      </c>
      <c r="C128" s="125">
        <v>0</v>
      </c>
      <c r="D128" s="125">
        <v>557.0098466502179</v>
      </c>
    </row>
    <row r="129" spans="1:4" s="123" customFormat="1" ht="21" customHeight="1">
      <c r="A129" s="131" t="s">
        <v>370</v>
      </c>
      <c r="B129" s="125">
        <v>2768088250</v>
      </c>
      <c r="C129" s="125">
        <v>0</v>
      </c>
      <c r="D129" s="125">
        <v>2768088250</v>
      </c>
    </row>
    <row r="130" spans="1:4" s="123" customFormat="1" ht="18" customHeight="1">
      <c r="A130" s="131" t="s">
        <v>463</v>
      </c>
      <c r="B130" s="125">
        <v>2110707258</v>
      </c>
      <c r="C130" s="125">
        <v>0</v>
      </c>
      <c r="D130" s="125">
        <v>2110707258</v>
      </c>
    </row>
    <row r="131" spans="1:4" s="123" customFormat="1" ht="18" customHeight="1">
      <c r="A131" s="131" t="s">
        <v>364</v>
      </c>
      <c r="B131" s="125">
        <v>76.25144386202282</v>
      </c>
      <c r="C131" s="125">
        <v>0</v>
      </c>
      <c r="D131" s="125">
        <v>76.25144386202282</v>
      </c>
    </row>
    <row r="132" spans="1:4" s="123" customFormat="1" ht="18" customHeight="1">
      <c r="A132" s="131" t="s">
        <v>464</v>
      </c>
      <c r="B132" s="125">
        <v>2087539562</v>
      </c>
      <c r="C132" s="125">
        <v>0</v>
      </c>
      <c r="D132" s="125">
        <v>2087539562</v>
      </c>
    </row>
    <row r="133" spans="1:4" s="123" customFormat="1" ht="18" customHeight="1">
      <c r="A133" s="131" t="s">
        <v>364</v>
      </c>
      <c r="B133" s="125">
        <v>75.4144873090661</v>
      </c>
      <c r="C133" s="125">
        <v>0</v>
      </c>
      <c r="D133" s="125">
        <v>75.4144873090661</v>
      </c>
    </row>
    <row r="134" spans="1:4" s="123" customFormat="1" ht="18" customHeight="1">
      <c r="A134" s="131" t="s">
        <v>465</v>
      </c>
      <c r="B134" s="125">
        <v>289914944.139</v>
      </c>
      <c r="C134" s="125">
        <v>0</v>
      </c>
      <c r="D134" s="125">
        <v>289914944.139</v>
      </c>
    </row>
    <row r="135" spans="1:4" s="123" customFormat="1" ht="18" customHeight="1">
      <c r="A135" s="131" t="s">
        <v>466</v>
      </c>
      <c r="B135" s="125">
        <v>176729519.871</v>
      </c>
      <c r="C135" s="125">
        <v>0</v>
      </c>
      <c r="D135" s="125">
        <v>176729519.871</v>
      </c>
    </row>
    <row r="136" spans="1:4" s="123" customFormat="1" ht="18" customHeight="1">
      <c r="A136" s="131" t="s">
        <v>467</v>
      </c>
      <c r="B136" s="125">
        <v>158604289.313</v>
      </c>
      <c r="C136" s="125">
        <v>0</v>
      </c>
      <c r="D136" s="125">
        <v>158604289.313</v>
      </c>
    </row>
    <row r="137" spans="1:4" s="123" customFormat="1" ht="18" customHeight="1">
      <c r="A137" s="131" t="s">
        <v>468</v>
      </c>
      <c r="B137" s="125">
        <v>18426475.520999998</v>
      </c>
      <c r="C137" s="125">
        <v>0</v>
      </c>
      <c r="D137" s="125">
        <v>18426475.521</v>
      </c>
    </row>
    <row r="138" spans="1:4" s="123" customFormat="1" ht="18" customHeight="1">
      <c r="A138" s="131" t="s">
        <v>469</v>
      </c>
      <c r="B138" s="125">
        <v>2038822.163</v>
      </c>
      <c r="C138" s="125">
        <v>0</v>
      </c>
      <c r="D138" s="125">
        <v>2038822.163</v>
      </c>
    </row>
    <row r="139" spans="1:4" s="123" customFormat="1" ht="18" customHeight="1">
      <c r="A139" s="131" t="s">
        <v>470</v>
      </c>
      <c r="B139" s="125">
        <v>0</v>
      </c>
      <c r="C139" s="125">
        <v>0</v>
      </c>
      <c r="D139" s="125">
        <v>0</v>
      </c>
    </row>
    <row r="140" spans="1:4" s="123" customFormat="1" ht="18" customHeight="1">
      <c r="A140" s="131" t="s">
        <v>471</v>
      </c>
      <c r="B140" s="125">
        <v>0</v>
      </c>
      <c r="C140" s="125">
        <v>0</v>
      </c>
      <c r="D140" s="125">
        <v>0</v>
      </c>
    </row>
    <row r="141" spans="1:4" s="123" customFormat="1" ht="18" customHeight="1">
      <c r="A141" s="131" t="s">
        <v>472</v>
      </c>
      <c r="B141" s="125">
        <v>0</v>
      </c>
      <c r="C141" s="125">
        <v>0</v>
      </c>
      <c r="D141" s="125">
        <v>0</v>
      </c>
    </row>
    <row r="142" spans="1:4" s="123" customFormat="1" ht="18" customHeight="1">
      <c r="A142" s="131" t="s">
        <v>369</v>
      </c>
      <c r="B142" s="125">
        <v>23820</v>
      </c>
      <c r="C142" s="125">
        <v>0</v>
      </c>
      <c r="D142" s="125">
        <v>23820</v>
      </c>
    </row>
    <row r="143" spans="1:4" s="123" customFormat="1" ht="18" customHeight="1">
      <c r="A143" s="131" t="s">
        <v>473</v>
      </c>
      <c r="B143" s="125">
        <v>984.818429890848</v>
      </c>
      <c r="C143" s="125">
        <v>0</v>
      </c>
      <c r="D143" s="125">
        <v>984.818429890848</v>
      </c>
    </row>
    <row r="144" spans="1:4" s="123" customFormat="1" ht="18" customHeight="1">
      <c r="A144" s="3" t="s">
        <v>489</v>
      </c>
      <c r="B144" s="6">
        <v>392322496.8</v>
      </c>
      <c r="C144" s="195">
        <v>0</v>
      </c>
      <c r="D144" s="195">
        <f>B144</f>
        <v>392322496.8</v>
      </c>
    </row>
    <row r="145" spans="1:4" s="123" customFormat="1" ht="18" customHeight="1">
      <c r="A145" s="3" t="s">
        <v>490</v>
      </c>
      <c r="B145" s="6">
        <v>449959329.91</v>
      </c>
      <c r="C145" s="195">
        <v>0</v>
      </c>
      <c r="D145" s="195">
        <f>B145</f>
        <v>449959329.91</v>
      </c>
    </row>
    <row r="146" spans="1:4" s="123" customFormat="1" ht="18" customHeight="1">
      <c r="A146" s="3" t="s">
        <v>491</v>
      </c>
      <c r="B146" s="195">
        <f>B144-B145</f>
        <v>-57636833.110000014</v>
      </c>
      <c r="C146" s="195">
        <v>0</v>
      </c>
      <c r="D146" s="195">
        <f>B146</f>
        <v>-57636833.110000014</v>
      </c>
    </row>
    <row r="147" spans="2:4" s="123" customFormat="1" ht="18" customHeight="1">
      <c r="B147" s="129"/>
      <c r="C147" s="129"/>
      <c r="D147" s="129"/>
    </row>
    <row r="148" spans="1:4" s="123" customFormat="1" ht="18" customHeight="1">
      <c r="A148" s="130" t="s">
        <v>107</v>
      </c>
      <c r="B148" s="129"/>
      <c r="C148" s="129"/>
      <c r="D148" s="129"/>
    </row>
    <row r="149" spans="1:4" s="123" customFormat="1" ht="18" customHeight="1">
      <c r="A149" s="131"/>
      <c r="B149" s="132" t="s">
        <v>361</v>
      </c>
      <c r="C149" s="132" t="s">
        <v>362</v>
      </c>
      <c r="D149" s="132" t="s">
        <v>363</v>
      </c>
    </row>
    <row r="150" spans="1:4" s="123" customFormat="1" ht="21" customHeight="1">
      <c r="A150" s="131" t="s">
        <v>462</v>
      </c>
      <c r="B150" s="125">
        <v>3189.61</v>
      </c>
      <c r="C150" s="125">
        <v>0</v>
      </c>
      <c r="D150" s="125">
        <v>3189.61</v>
      </c>
    </row>
    <row r="151" spans="1:4" s="123" customFormat="1" ht="18" customHeight="1">
      <c r="A151" s="131" t="s">
        <v>367</v>
      </c>
      <c r="B151" s="125">
        <v>2006179</v>
      </c>
      <c r="C151" s="125">
        <v>0</v>
      </c>
      <c r="D151" s="125">
        <v>2006179</v>
      </c>
    </row>
    <row r="152" spans="1:4" s="123" customFormat="1" ht="18" customHeight="1">
      <c r="A152" s="131" t="s">
        <v>368</v>
      </c>
      <c r="B152" s="125">
        <v>628.9731346465555</v>
      </c>
      <c r="C152" s="125">
        <v>0</v>
      </c>
      <c r="D152" s="125">
        <v>628.9731346465555</v>
      </c>
    </row>
    <row r="153" spans="1:4" s="123" customFormat="1" ht="18" customHeight="1">
      <c r="A153" s="131" t="s">
        <v>370</v>
      </c>
      <c r="B153" s="125">
        <v>0</v>
      </c>
      <c r="C153" s="125">
        <v>0</v>
      </c>
      <c r="D153" s="125">
        <v>0</v>
      </c>
    </row>
    <row r="154" spans="1:4" s="123" customFormat="1" ht="18" customHeight="1">
      <c r="A154" s="131" t="s">
        <v>463</v>
      </c>
      <c r="B154" s="125">
        <v>0</v>
      </c>
      <c r="C154" s="125">
        <v>0</v>
      </c>
      <c r="D154" s="125">
        <v>0</v>
      </c>
    </row>
    <row r="155" spans="1:4" s="123" customFormat="1" ht="18" customHeight="1">
      <c r="A155" s="131" t="s">
        <v>364</v>
      </c>
      <c r="B155" s="125">
        <v>0</v>
      </c>
      <c r="C155" s="125">
        <v>0</v>
      </c>
      <c r="D155" s="125">
        <v>0</v>
      </c>
    </row>
    <row r="156" spans="1:4" s="123" customFormat="1" ht="18" customHeight="1">
      <c r="A156" s="131" t="s">
        <v>464</v>
      </c>
      <c r="B156" s="125">
        <v>0</v>
      </c>
      <c r="C156" s="125">
        <v>0</v>
      </c>
      <c r="D156" s="125">
        <v>0</v>
      </c>
    </row>
    <row r="157" spans="1:4" s="123" customFormat="1" ht="18" customHeight="1">
      <c r="A157" s="131" t="s">
        <v>364</v>
      </c>
      <c r="B157" s="125">
        <v>0</v>
      </c>
      <c r="C157" s="125">
        <v>0</v>
      </c>
      <c r="D157" s="125">
        <v>0</v>
      </c>
    </row>
    <row r="158" spans="1:4" s="123" customFormat="1" ht="18" customHeight="1">
      <c r="A158" s="131" t="s">
        <v>465</v>
      </c>
      <c r="B158" s="125">
        <v>97299681.5</v>
      </c>
      <c r="C158" s="125">
        <v>0</v>
      </c>
      <c r="D158" s="125">
        <v>97299681.5</v>
      </c>
    </row>
    <row r="159" spans="1:4" s="123" customFormat="1" ht="18" customHeight="1">
      <c r="A159" s="131" t="s">
        <v>466</v>
      </c>
      <c r="B159" s="125">
        <v>42198683.079</v>
      </c>
      <c r="C159" s="125">
        <v>0</v>
      </c>
      <c r="D159" s="125">
        <v>42198683.079</v>
      </c>
    </row>
    <row r="160" spans="1:4" s="123" customFormat="1" ht="18" customHeight="1">
      <c r="A160" s="131" t="s">
        <v>467</v>
      </c>
      <c r="B160" s="125">
        <v>42198683.079</v>
      </c>
      <c r="C160" s="125">
        <v>0</v>
      </c>
      <c r="D160" s="125">
        <v>42198683.079</v>
      </c>
    </row>
    <row r="161" spans="1:4" s="123" customFormat="1" ht="18" customHeight="1">
      <c r="A161" s="131" t="s">
        <v>468</v>
      </c>
      <c r="B161" s="125">
        <v>0</v>
      </c>
      <c r="C161" s="125">
        <v>0</v>
      </c>
      <c r="D161" s="125">
        <v>0</v>
      </c>
    </row>
    <row r="162" spans="1:4" s="123" customFormat="1" ht="18" customHeight="1">
      <c r="A162" s="131" t="s">
        <v>469</v>
      </c>
      <c r="B162" s="125">
        <v>0</v>
      </c>
      <c r="C162" s="125">
        <v>0</v>
      </c>
      <c r="D162" s="125">
        <v>0</v>
      </c>
    </row>
    <row r="163" spans="1:4" s="123" customFormat="1" ht="18" customHeight="1">
      <c r="A163" s="131" t="s">
        <v>470</v>
      </c>
      <c r="B163" s="125">
        <v>42198683.079</v>
      </c>
      <c r="C163" s="125">
        <v>0</v>
      </c>
      <c r="D163" s="125">
        <v>42198683.079</v>
      </c>
    </row>
    <row r="164" spans="1:4" s="123" customFormat="1" ht="18" customHeight="1">
      <c r="A164" s="131" t="s">
        <v>471</v>
      </c>
      <c r="B164" s="125">
        <v>42198683.079</v>
      </c>
      <c r="C164" s="125">
        <v>0</v>
      </c>
      <c r="D164" s="125">
        <v>42198683.079</v>
      </c>
    </row>
    <row r="165" spans="1:4" s="123" customFormat="1" ht="18" customHeight="1">
      <c r="A165" s="131" t="s">
        <v>472</v>
      </c>
      <c r="B165" s="125">
        <v>0</v>
      </c>
      <c r="C165" s="125">
        <v>0</v>
      </c>
      <c r="D165" s="125">
        <v>0</v>
      </c>
    </row>
    <row r="166" spans="1:4" s="123" customFormat="1" ht="18" customHeight="1">
      <c r="A166" s="131" t="s">
        <v>369</v>
      </c>
      <c r="B166" s="125">
        <v>1389</v>
      </c>
      <c r="C166" s="125">
        <v>0</v>
      </c>
      <c r="D166" s="125">
        <v>1389</v>
      </c>
    </row>
    <row r="167" spans="1:4" s="123" customFormat="1" ht="18" customHeight="1">
      <c r="A167" s="131" t="s">
        <v>473</v>
      </c>
      <c r="B167" s="125">
        <v>1444.3333333333333</v>
      </c>
      <c r="C167" s="125">
        <v>0</v>
      </c>
      <c r="D167" s="125">
        <v>1444.3333333333333</v>
      </c>
    </row>
    <row r="168" spans="1:4" s="123" customFormat="1" ht="18" customHeight="1">
      <c r="A168" s="3" t="s">
        <v>489</v>
      </c>
      <c r="B168" s="195">
        <v>76775023.14</v>
      </c>
      <c r="C168" s="195">
        <v>0</v>
      </c>
      <c r="D168" s="195">
        <v>76775023.14</v>
      </c>
    </row>
    <row r="169" spans="1:4" s="123" customFormat="1" ht="18" customHeight="1">
      <c r="A169" s="3" t="s">
        <v>490</v>
      </c>
      <c r="B169" s="195">
        <v>77003592.24</v>
      </c>
      <c r="C169" s="195">
        <v>0</v>
      </c>
      <c r="D169" s="195">
        <v>77003592.24</v>
      </c>
    </row>
    <row r="170" spans="1:4" s="123" customFormat="1" ht="18" customHeight="1">
      <c r="A170" s="3" t="s">
        <v>491</v>
      </c>
      <c r="B170" s="195">
        <v>-228569.1</v>
      </c>
      <c r="C170" s="195">
        <v>0</v>
      </c>
      <c r="D170" s="195">
        <v>-228569.1</v>
      </c>
    </row>
    <row r="171" spans="2:4" s="123" customFormat="1" ht="21" customHeight="1">
      <c r="B171" s="129"/>
      <c r="C171" s="129"/>
      <c r="D171" s="129"/>
    </row>
    <row r="172" spans="1:4" s="123" customFormat="1" ht="18" customHeight="1">
      <c r="A172" s="130" t="s">
        <v>108</v>
      </c>
      <c r="B172" s="129"/>
      <c r="C172" s="129"/>
      <c r="D172" s="129"/>
    </row>
    <row r="173" spans="1:4" s="123" customFormat="1" ht="18" customHeight="1">
      <c r="A173" s="131"/>
      <c r="B173" s="132" t="s">
        <v>361</v>
      </c>
      <c r="C173" s="132" t="s">
        <v>362</v>
      </c>
      <c r="D173" s="132" t="s">
        <v>363</v>
      </c>
    </row>
    <row r="174" spans="1:4" s="123" customFormat="1" ht="18" customHeight="1">
      <c r="A174" s="131" t="s">
        <v>462</v>
      </c>
      <c r="B174" s="125">
        <v>59.54</v>
      </c>
      <c r="C174" s="125">
        <v>26.690000000000005</v>
      </c>
      <c r="D174" s="125">
        <v>86.23</v>
      </c>
    </row>
    <row r="175" spans="1:4" s="123" customFormat="1" ht="18" customHeight="1">
      <c r="A175" s="131" t="s">
        <v>367</v>
      </c>
      <c r="B175" s="125">
        <v>34722</v>
      </c>
      <c r="C175" s="125">
        <v>17452</v>
      </c>
      <c r="D175" s="125">
        <v>52174</v>
      </c>
    </row>
    <row r="176" spans="1:4" s="123" customFormat="1" ht="18" customHeight="1">
      <c r="A176" s="131" t="s">
        <v>368</v>
      </c>
      <c r="B176" s="125">
        <v>583.1709774941216</v>
      </c>
      <c r="C176" s="125">
        <v>653.8778568752341</v>
      </c>
      <c r="D176" s="125">
        <v>605.0562449263597</v>
      </c>
    </row>
    <row r="177" spans="1:4" s="123" customFormat="1" ht="18" customHeight="1">
      <c r="A177" s="131" t="s">
        <v>370</v>
      </c>
      <c r="B177" s="125">
        <v>5138856</v>
      </c>
      <c r="C177" s="125">
        <v>2582896</v>
      </c>
      <c r="D177" s="125">
        <v>7721752</v>
      </c>
    </row>
    <row r="178" spans="1:4" s="123" customFormat="1" ht="18" customHeight="1">
      <c r="A178" s="131" t="s">
        <v>463</v>
      </c>
      <c r="B178" s="125">
        <v>1964826</v>
      </c>
      <c r="C178" s="125">
        <v>1234003</v>
      </c>
      <c r="D178" s="125">
        <v>3198829</v>
      </c>
    </row>
    <row r="179" spans="1:4" s="123" customFormat="1" ht="18" customHeight="1">
      <c r="A179" s="131" t="s">
        <v>364</v>
      </c>
      <c r="B179" s="125">
        <v>38.23469659395009</v>
      </c>
      <c r="C179" s="125">
        <v>47.775946069837886</v>
      </c>
      <c r="D179" s="125">
        <v>41.42620742028493</v>
      </c>
    </row>
    <row r="180" spans="1:4" s="123" customFormat="1" ht="18" customHeight="1">
      <c r="A180" s="131" t="s">
        <v>464</v>
      </c>
      <c r="B180" s="125">
        <v>1964826</v>
      </c>
      <c r="C180" s="125">
        <v>1234003</v>
      </c>
      <c r="D180" s="125">
        <v>3198829</v>
      </c>
    </row>
    <row r="181" spans="1:4" s="123" customFormat="1" ht="18" customHeight="1">
      <c r="A181" s="131" t="s">
        <v>364</v>
      </c>
      <c r="B181" s="125">
        <v>38.23469659395009</v>
      </c>
      <c r="C181" s="125">
        <v>47.775946069837886</v>
      </c>
      <c r="D181" s="125">
        <v>41.42620742028493</v>
      </c>
    </row>
    <row r="182" spans="1:4" s="123" customFormat="1" ht="18" customHeight="1">
      <c r="A182" s="131" t="s">
        <v>465</v>
      </c>
      <c r="B182" s="125">
        <v>363912.646</v>
      </c>
      <c r="C182" s="125">
        <v>183295.787</v>
      </c>
      <c r="D182" s="125">
        <v>547208.433</v>
      </c>
    </row>
    <row r="183" spans="1:4" s="123" customFormat="1" ht="18" customHeight="1">
      <c r="A183" s="131" t="s">
        <v>466</v>
      </c>
      <c r="B183" s="125">
        <v>164425.421</v>
      </c>
      <c r="C183" s="125">
        <v>106323.47</v>
      </c>
      <c r="D183" s="125">
        <v>270748.891</v>
      </c>
    </row>
    <row r="184" spans="1:4" s="123" customFormat="1" ht="18" customHeight="1">
      <c r="A184" s="131" t="s">
        <v>467</v>
      </c>
      <c r="B184" s="125">
        <v>149041.95</v>
      </c>
      <c r="C184" s="125">
        <v>92550.22499999998</v>
      </c>
      <c r="D184" s="125">
        <v>241592.175</v>
      </c>
    </row>
    <row r="185" spans="1:4" s="123" customFormat="1" ht="18" customHeight="1">
      <c r="A185" s="131" t="s">
        <v>468</v>
      </c>
      <c r="B185" s="125">
        <v>15383.471</v>
      </c>
      <c r="C185" s="125">
        <v>13773.245</v>
      </c>
      <c r="D185" s="125">
        <v>29156.716</v>
      </c>
    </row>
    <row r="186" spans="1:4" s="123" customFormat="1" ht="18" customHeight="1">
      <c r="A186" s="131" t="s">
        <v>469</v>
      </c>
      <c r="B186" s="125">
        <v>0</v>
      </c>
      <c r="C186" s="125">
        <v>0</v>
      </c>
      <c r="D186" s="125">
        <v>0</v>
      </c>
    </row>
    <row r="187" spans="1:4" s="123" customFormat="1" ht="18" customHeight="1">
      <c r="A187" s="131" t="s">
        <v>470</v>
      </c>
      <c r="B187" s="125">
        <v>1680</v>
      </c>
      <c r="C187" s="125">
        <v>0</v>
      </c>
      <c r="D187" s="125">
        <v>1680</v>
      </c>
    </row>
    <row r="188" spans="1:4" s="123" customFormat="1" ht="18" customHeight="1">
      <c r="A188" s="131" t="s">
        <v>471</v>
      </c>
      <c r="B188" s="125">
        <v>1680</v>
      </c>
      <c r="C188" s="125">
        <v>0</v>
      </c>
      <c r="D188" s="125">
        <v>1680</v>
      </c>
    </row>
    <row r="189" spans="1:4" s="123" customFormat="1" ht="18" customHeight="1">
      <c r="A189" s="131" t="s">
        <v>472</v>
      </c>
      <c r="B189" s="125">
        <v>0</v>
      </c>
      <c r="C189" s="125">
        <v>0</v>
      </c>
      <c r="D189" s="125">
        <v>0</v>
      </c>
    </row>
    <row r="190" spans="1:4" s="123" customFormat="1" ht="18" customHeight="1">
      <c r="A190" s="131" t="s">
        <v>369</v>
      </c>
      <c r="B190" s="125">
        <v>29</v>
      </c>
      <c r="C190" s="125">
        <v>8</v>
      </c>
      <c r="D190" s="125">
        <v>37</v>
      </c>
    </row>
    <row r="191" spans="1:4" s="123" customFormat="1" ht="18" customHeight="1">
      <c r="A191" s="131" t="s">
        <v>473</v>
      </c>
      <c r="B191" s="125">
        <v>1197.3103448275863</v>
      </c>
      <c r="C191" s="125">
        <v>2181.5</v>
      </c>
      <c r="D191" s="125">
        <v>1410.1081081081081</v>
      </c>
    </row>
    <row r="192" spans="1:4" s="123" customFormat="1" ht="21" customHeight="1">
      <c r="A192" s="3" t="s">
        <v>489</v>
      </c>
      <c r="B192" s="125">
        <v>1158749.33</v>
      </c>
      <c r="C192" s="125">
        <v>0</v>
      </c>
      <c r="D192" s="125">
        <f>B192</f>
        <v>1158749.33</v>
      </c>
    </row>
    <row r="193" spans="1:4" s="123" customFormat="1" ht="18" customHeight="1">
      <c r="A193" s="3" t="s">
        <v>490</v>
      </c>
      <c r="B193" s="125">
        <v>2193860.84</v>
      </c>
      <c r="C193" s="125">
        <v>0</v>
      </c>
      <c r="D193" s="125">
        <f>B193</f>
        <v>2193860.84</v>
      </c>
    </row>
    <row r="194" spans="1:4" s="123" customFormat="1" ht="18" customHeight="1">
      <c r="A194" s="3" t="s">
        <v>491</v>
      </c>
      <c r="B194" s="125">
        <v>-1035111.51</v>
      </c>
      <c r="C194" s="125">
        <v>0</v>
      </c>
      <c r="D194" s="125">
        <f>B194</f>
        <v>-1035111.51</v>
      </c>
    </row>
    <row r="195" spans="2:4" s="123" customFormat="1" ht="18" customHeight="1">
      <c r="B195" s="129"/>
      <c r="C195" s="129"/>
      <c r="D195" s="129"/>
    </row>
    <row r="196" spans="1:4" s="123" customFormat="1" ht="18" customHeight="1">
      <c r="A196" s="130" t="s">
        <v>128</v>
      </c>
      <c r="B196" s="129"/>
      <c r="C196" s="129"/>
      <c r="D196" s="129"/>
    </row>
    <row r="197" spans="1:4" s="123" customFormat="1" ht="18" customHeight="1">
      <c r="A197" s="131"/>
      <c r="B197" s="132" t="s">
        <v>361</v>
      </c>
      <c r="C197" s="132" t="s">
        <v>362</v>
      </c>
      <c r="D197" s="132" t="s">
        <v>363</v>
      </c>
    </row>
    <row r="198" spans="1:4" s="123" customFormat="1" ht="18" customHeight="1">
      <c r="A198" s="131" t="s">
        <v>462</v>
      </c>
      <c r="B198" s="125">
        <v>730.03</v>
      </c>
      <c r="C198" s="125">
        <v>0</v>
      </c>
      <c r="D198" s="125">
        <v>730.03</v>
      </c>
    </row>
    <row r="199" spans="1:4" s="123" customFormat="1" ht="18" customHeight="1">
      <c r="A199" s="131" t="s">
        <v>367</v>
      </c>
      <c r="B199" s="125">
        <v>224286</v>
      </c>
      <c r="C199" s="125">
        <v>0</v>
      </c>
      <c r="D199" s="125">
        <v>224286</v>
      </c>
    </row>
    <row r="200" spans="1:4" s="123" customFormat="1" ht="18" customHeight="1">
      <c r="A200" s="131" t="s">
        <v>368</v>
      </c>
      <c r="B200" s="125">
        <v>307.2284700628741</v>
      </c>
      <c r="C200" s="125">
        <v>0</v>
      </c>
      <c r="D200" s="125">
        <v>307.2284700628741</v>
      </c>
    </row>
    <row r="201" spans="1:4" s="123" customFormat="1" ht="18" customHeight="1">
      <c r="A201" s="131" t="s">
        <v>370</v>
      </c>
      <c r="B201" s="125">
        <v>3364290</v>
      </c>
      <c r="C201" s="125">
        <v>0</v>
      </c>
      <c r="D201" s="125">
        <v>3364290</v>
      </c>
    </row>
    <row r="202" spans="1:4" s="123" customFormat="1" ht="18" customHeight="1">
      <c r="A202" s="131" t="s">
        <v>463</v>
      </c>
      <c r="B202" s="125">
        <v>1789269</v>
      </c>
      <c r="C202" s="125">
        <v>0</v>
      </c>
      <c r="D202" s="125">
        <v>1789269</v>
      </c>
    </row>
    <row r="203" spans="1:4" s="123" customFormat="1" ht="18" customHeight="1">
      <c r="A203" s="131" t="s">
        <v>364</v>
      </c>
      <c r="B203" s="125">
        <v>53.18414881000152</v>
      </c>
      <c r="C203" s="125">
        <v>0</v>
      </c>
      <c r="D203" s="125">
        <v>53.18414881000152</v>
      </c>
    </row>
    <row r="204" spans="1:4" s="123" customFormat="1" ht="18" customHeight="1">
      <c r="A204" s="131" t="s">
        <v>464</v>
      </c>
      <c r="B204" s="125">
        <v>1787838</v>
      </c>
      <c r="C204" s="125">
        <v>0</v>
      </c>
      <c r="D204" s="125">
        <v>1787838</v>
      </c>
    </row>
    <row r="205" spans="1:4" s="123" customFormat="1" ht="18" customHeight="1">
      <c r="A205" s="131" t="s">
        <v>364</v>
      </c>
      <c r="B205" s="125">
        <v>53.14161383233907</v>
      </c>
      <c r="C205" s="125">
        <v>0</v>
      </c>
      <c r="D205" s="125">
        <v>53.14161383233907</v>
      </c>
    </row>
    <row r="206" spans="1:4" s="123" customFormat="1" ht="18" customHeight="1">
      <c r="A206" s="131" t="s">
        <v>465</v>
      </c>
      <c r="B206" s="125">
        <v>274719.628</v>
      </c>
      <c r="C206" s="125">
        <v>0</v>
      </c>
      <c r="D206" s="125">
        <v>274719.628</v>
      </c>
    </row>
    <row r="207" spans="1:4" s="123" customFormat="1" ht="18" customHeight="1">
      <c r="A207" s="131" t="s">
        <v>466</v>
      </c>
      <c r="B207" s="125">
        <v>151522.401</v>
      </c>
      <c r="C207" s="125">
        <v>0</v>
      </c>
      <c r="D207" s="125">
        <v>151522.401</v>
      </c>
    </row>
    <row r="208" spans="1:4" s="123" customFormat="1" ht="18" customHeight="1">
      <c r="A208" s="131" t="s">
        <v>467</v>
      </c>
      <c r="B208" s="125">
        <v>134336.94</v>
      </c>
      <c r="C208" s="125">
        <v>0</v>
      </c>
      <c r="D208" s="125">
        <v>134336.94</v>
      </c>
    </row>
    <row r="209" spans="1:4" s="123" customFormat="1" ht="18" customHeight="1">
      <c r="A209" s="131" t="s">
        <v>468</v>
      </c>
      <c r="B209" s="125">
        <v>17191.768</v>
      </c>
      <c r="C209" s="125">
        <v>0</v>
      </c>
      <c r="D209" s="125">
        <v>17191.768</v>
      </c>
    </row>
    <row r="210" spans="1:4" s="123" customFormat="1" ht="18" customHeight="1">
      <c r="A210" s="131" t="s">
        <v>469</v>
      </c>
      <c r="B210" s="125">
        <v>113.632</v>
      </c>
      <c r="C210" s="125">
        <v>0</v>
      </c>
      <c r="D210" s="125">
        <v>113.632</v>
      </c>
    </row>
    <row r="211" spans="1:4" s="123" customFormat="1" ht="18" customHeight="1">
      <c r="A211" s="131" t="s">
        <v>470</v>
      </c>
      <c r="B211" s="125">
        <v>135.458</v>
      </c>
      <c r="C211" s="125">
        <v>0</v>
      </c>
      <c r="D211" s="125">
        <v>135.458</v>
      </c>
    </row>
    <row r="212" spans="1:4" s="123" customFormat="1" ht="18" customHeight="1">
      <c r="A212" s="131" t="s">
        <v>471</v>
      </c>
      <c r="B212" s="125">
        <v>135.458</v>
      </c>
      <c r="C212" s="125">
        <v>0</v>
      </c>
      <c r="D212" s="125">
        <v>135.458</v>
      </c>
    </row>
    <row r="213" spans="1:4" s="123" customFormat="1" ht="21" customHeight="1">
      <c r="A213" s="131" t="s">
        <v>472</v>
      </c>
      <c r="B213" s="125">
        <v>0</v>
      </c>
      <c r="C213" s="125">
        <v>0</v>
      </c>
      <c r="D213" s="125">
        <v>0</v>
      </c>
    </row>
    <row r="214" spans="1:4" s="123" customFormat="1" ht="18" customHeight="1">
      <c r="A214" s="131" t="s">
        <v>369</v>
      </c>
      <c r="B214" s="125">
        <v>602</v>
      </c>
      <c r="C214" s="125">
        <v>0</v>
      </c>
      <c r="D214" s="125">
        <v>602</v>
      </c>
    </row>
    <row r="215" spans="1:4" s="123" customFormat="1" ht="18" customHeight="1">
      <c r="A215" s="131" t="s">
        <v>473</v>
      </c>
      <c r="B215" s="125">
        <v>372.56810631229234</v>
      </c>
      <c r="C215" s="125">
        <v>0</v>
      </c>
      <c r="D215" s="125">
        <v>372.56810631229234</v>
      </c>
    </row>
    <row r="216" spans="1:4" s="123" customFormat="1" ht="18" customHeight="1">
      <c r="A216" s="3" t="s">
        <v>489</v>
      </c>
      <c r="B216" s="195">
        <v>1351882.16</v>
      </c>
      <c r="C216" s="195">
        <v>0</v>
      </c>
      <c r="D216" s="195">
        <v>1351882.16</v>
      </c>
    </row>
    <row r="217" spans="1:4" s="123" customFormat="1" ht="18" customHeight="1">
      <c r="A217" s="3" t="s">
        <v>490</v>
      </c>
      <c r="B217" s="195">
        <v>2708590.81</v>
      </c>
      <c r="C217" s="195">
        <v>0</v>
      </c>
      <c r="D217" s="195">
        <v>2708590.81</v>
      </c>
    </row>
    <row r="218" spans="1:4" s="123" customFormat="1" ht="18" customHeight="1">
      <c r="A218" s="3" t="s">
        <v>491</v>
      </c>
      <c r="B218" s="195">
        <v>-1356708.65</v>
      </c>
      <c r="C218" s="195">
        <v>0</v>
      </c>
      <c r="D218" s="195">
        <v>-1356708.65</v>
      </c>
    </row>
    <row r="219" spans="2:4" s="123" customFormat="1" ht="18" customHeight="1">
      <c r="B219" s="129"/>
      <c r="C219" s="129"/>
      <c r="D219" s="129"/>
    </row>
    <row r="220" spans="1:4" s="123" customFormat="1" ht="18" customHeight="1">
      <c r="A220" s="130" t="s">
        <v>110</v>
      </c>
      <c r="B220" s="129"/>
      <c r="C220" s="129"/>
      <c r="D220" s="129"/>
    </row>
    <row r="221" spans="1:4" s="123" customFormat="1" ht="18" customHeight="1">
      <c r="A221" s="131"/>
      <c r="B221" s="132" t="s">
        <v>361</v>
      </c>
      <c r="C221" s="132" t="s">
        <v>362</v>
      </c>
      <c r="D221" s="132" t="s">
        <v>363</v>
      </c>
    </row>
    <row r="222" spans="1:4" s="123" customFormat="1" ht="18" customHeight="1">
      <c r="A222" s="131" t="s">
        <v>462</v>
      </c>
      <c r="B222" s="125">
        <v>420292.27</v>
      </c>
      <c r="C222" s="125">
        <v>38798.93000000001</v>
      </c>
      <c r="D222" s="125">
        <v>459091.19999999995</v>
      </c>
    </row>
    <row r="223" spans="1:4" s="123" customFormat="1" ht="18" customHeight="1">
      <c r="A223" s="131" t="s">
        <v>367</v>
      </c>
      <c r="B223" s="125">
        <v>218222480</v>
      </c>
      <c r="C223" s="125">
        <v>23505585</v>
      </c>
      <c r="D223" s="125">
        <v>241728065</v>
      </c>
    </row>
    <row r="224" spans="1:4" s="123" customFormat="1" ht="18" customHeight="1">
      <c r="A224" s="131" t="s">
        <v>368</v>
      </c>
      <c r="B224" s="125">
        <v>519.2160207942916</v>
      </c>
      <c r="C224" s="125">
        <v>605.83075358006</v>
      </c>
      <c r="D224" s="125">
        <v>526.5360455613177</v>
      </c>
    </row>
    <row r="225" spans="1:4" s="123" customFormat="1" ht="18" customHeight="1">
      <c r="A225" s="131" t="s">
        <v>370</v>
      </c>
      <c r="B225" s="125">
        <v>36200484574</v>
      </c>
      <c r="C225" s="125">
        <v>4145240645</v>
      </c>
      <c r="D225" s="125">
        <v>40345725219</v>
      </c>
    </row>
    <row r="226" spans="1:4" s="123" customFormat="1" ht="18" customHeight="1">
      <c r="A226" s="131" t="s">
        <v>463</v>
      </c>
      <c r="B226" s="125">
        <v>24314746554</v>
      </c>
      <c r="C226" s="125">
        <v>2024347142</v>
      </c>
      <c r="D226" s="125">
        <v>26339093696</v>
      </c>
    </row>
    <row r="227" spans="1:4" s="123" customFormat="1" ht="18" customHeight="1">
      <c r="A227" s="131" t="s">
        <v>364</v>
      </c>
      <c r="B227" s="125">
        <v>67.16690906249194</v>
      </c>
      <c r="C227" s="125">
        <v>48.83545529357319</v>
      </c>
      <c r="D227" s="125">
        <v>65.28348059931797</v>
      </c>
    </row>
    <row r="228" spans="1:4" s="123" customFormat="1" ht="18" customHeight="1">
      <c r="A228" s="131" t="s">
        <v>464</v>
      </c>
      <c r="B228" s="125">
        <v>23706776473</v>
      </c>
      <c r="C228" s="125">
        <v>1960958743</v>
      </c>
      <c r="D228" s="125">
        <v>25667735216</v>
      </c>
    </row>
    <row r="229" spans="1:4" s="123" customFormat="1" ht="18" customHeight="1">
      <c r="A229" s="131" t="s">
        <v>364</v>
      </c>
      <c r="B229" s="125">
        <v>65.48745618180685</v>
      </c>
      <c r="C229" s="125">
        <v>47.30627027324248</v>
      </c>
      <c r="D229" s="125">
        <v>63.61946668866</v>
      </c>
    </row>
    <row r="230" spans="1:4" s="123" customFormat="1" ht="18" customHeight="1">
      <c r="A230" s="131" t="s">
        <v>465</v>
      </c>
      <c r="B230" s="125">
        <v>2811205878.297</v>
      </c>
      <c r="C230" s="125">
        <v>310114027.419</v>
      </c>
      <c r="D230" s="125">
        <v>3121319905.716</v>
      </c>
    </row>
    <row r="231" spans="1:4" s="123" customFormat="1" ht="18" customHeight="1">
      <c r="A231" s="131" t="s">
        <v>466</v>
      </c>
      <c r="B231" s="125">
        <v>2206555525.964</v>
      </c>
      <c r="C231" s="125">
        <v>185223470.49600005</v>
      </c>
      <c r="D231" s="125">
        <v>2391778996.46</v>
      </c>
    </row>
    <row r="232" spans="1:4" s="123" customFormat="1" ht="18" customHeight="1">
      <c r="A232" s="131" t="s">
        <v>467</v>
      </c>
      <c r="B232" s="125">
        <v>1849201296.6030002</v>
      </c>
      <c r="C232" s="125">
        <v>150084381.8579998</v>
      </c>
      <c r="D232" s="125">
        <v>1999285678.461</v>
      </c>
    </row>
    <row r="233" spans="1:4" s="123" customFormat="1" ht="18" customHeight="1">
      <c r="A233" s="131" t="s">
        <v>468</v>
      </c>
      <c r="B233" s="125">
        <v>316382458.973</v>
      </c>
      <c r="C233" s="125">
        <v>30823203.163</v>
      </c>
      <c r="D233" s="125">
        <v>347205662.13600004</v>
      </c>
    </row>
    <row r="234" spans="1:4" s="123" customFormat="1" ht="21" customHeight="1">
      <c r="A234" s="131" t="s">
        <v>469</v>
      </c>
      <c r="B234" s="125">
        <v>7537936.989999999</v>
      </c>
      <c r="C234" s="125">
        <v>453000.143</v>
      </c>
      <c r="D234" s="125">
        <v>7990937.132999999</v>
      </c>
    </row>
    <row r="235" spans="1:4" s="123" customFormat="1" ht="18" customHeight="1">
      <c r="A235" s="131" t="s">
        <v>470</v>
      </c>
      <c r="B235" s="125">
        <v>65774717.249000005</v>
      </c>
      <c r="C235" s="125">
        <v>2574189.438</v>
      </c>
      <c r="D235" s="125">
        <v>68348906.687</v>
      </c>
    </row>
    <row r="236" spans="1:4" s="123" customFormat="1" ht="18" customHeight="1">
      <c r="A236" s="131" t="s">
        <v>471</v>
      </c>
      <c r="B236" s="125">
        <v>62862765.946</v>
      </c>
      <c r="C236" s="125">
        <v>2559433.745</v>
      </c>
      <c r="D236" s="125">
        <v>65422199.691</v>
      </c>
    </row>
    <row r="237" spans="1:4" s="123" customFormat="1" ht="18" customHeight="1">
      <c r="A237" s="131" t="s">
        <v>472</v>
      </c>
      <c r="B237" s="125">
        <v>792358.192</v>
      </c>
      <c r="C237" s="125">
        <v>42.245</v>
      </c>
      <c r="D237" s="125">
        <v>792400.437</v>
      </c>
    </row>
    <row r="238" spans="1:4" s="123" customFormat="1" ht="18" customHeight="1">
      <c r="A238" s="131" t="s">
        <v>369</v>
      </c>
      <c r="B238" s="125">
        <v>260000</v>
      </c>
      <c r="C238" s="125">
        <v>14721</v>
      </c>
      <c r="D238" s="125">
        <v>274721</v>
      </c>
    </row>
    <row r="239" spans="1:4" s="123" customFormat="1" ht="18" customHeight="1">
      <c r="A239" s="131" t="s">
        <v>473</v>
      </c>
      <c r="B239" s="125">
        <v>839.3172307692307</v>
      </c>
      <c r="C239" s="125">
        <v>1596.7383329936824</v>
      </c>
      <c r="D239" s="125">
        <v>879.9038479038734</v>
      </c>
    </row>
    <row r="240" spans="1:4" s="123" customFormat="1" ht="18" customHeight="1">
      <c r="A240" s="3" t="s">
        <v>489</v>
      </c>
      <c r="B240" s="195">
        <v>5497773080.16</v>
      </c>
      <c r="C240" s="195">
        <v>484079615.09</v>
      </c>
      <c r="D240" s="195">
        <v>5981852695.25</v>
      </c>
    </row>
    <row r="241" spans="1:4" s="123" customFormat="1" ht="18" customHeight="1">
      <c r="A241" s="3" t="s">
        <v>490</v>
      </c>
      <c r="B241" s="195">
        <v>5576977309.55</v>
      </c>
      <c r="C241" s="195">
        <v>647226780.39</v>
      </c>
      <c r="D241" s="195">
        <v>6224204089.940001</v>
      </c>
    </row>
    <row r="242" spans="1:4" s="123" customFormat="1" ht="18" customHeight="1">
      <c r="A242" s="3" t="s">
        <v>491</v>
      </c>
      <c r="B242" s="195">
        <v>-79204229.39</v>
      </c>
      <c r="C242" s="195">
        <v>-163147165.3</v>
      </c>
      <c r="D242" s="195">
        <v>-242351394.69</v>
      </c>
    </row>
    <row r="243" spans="2:4" s="123" customFormat="1" ht="18" customHeight="1">
      <c r="B243" s="129"/>
      <c r="C243" s="129"/>
      <c r="D243" s="129"/>
    </row>
    <row r="244" spans="1:4" s="123" customFormat="1" ht="18" customHeight="1">
      <c r="A244" s="130" t="s">
        <v>113</v>
      </c>
      <c r="B244" s="129"/>
      <c r="C244" s="129"/>
      <c r="D244" s="129"/>
    </row>
    <row r="245" spans="1:4" s="123" customFormat="1" ht="18" customHeight="1">
      <c r="A245" s="131"/>
      <c r="B245" s="132" t="s">
        <v>361</v>
      </c>
      <c r="C245" s="132" t="s">
        <v>362</v>
      </c>
      <c r="D245" s="132" t="s">
        <v>363</v>
      </c>
    </row>
    <row r="246" spans="1:4" s="123" customFormat="1" ht="18" customHeight="1">
      <c r="A246" s="131" t="s">
        <v>462</v>
      </c>
      <c r="B246" s="125">
        <v>1906.3</v>
      </c>
      <c r="C246" s="125">
        <v>482.1299999999999</v>
      </c>
      <c r="D246" s="125">
        <v>2388.43</v>
      </c>
    </row>
    <row r="247" spans="1:4" s="123" customFormat="1" ht="18" customHeight="1">
      <c r="A247" s="131" t="s">
        <v>367</v>
      </c>
      <c r="B247" s="125">
        <v>1317159</v>
      </c>
      <c r="C247" s="125">
        <v>403572</v>
      </c>
      <c r="D247" s="125">
        <v>1720731</v>
      </c>
    </row>
    <row r="248" spans="1:4" s="123" customFormat="1" ht="18" customHeight="1">
      <c r="A248" s="131" t="s">
        <v>368</v>
      </c>
      <c r="B248" s="125">
        <v>690.9505324450506</v>
      </c>
      <c r="C248" s="125">
        <v>837.0605438367247</v>
      </c>
      <c r="D248" s="125">
        <v>720.4443923414126</v>
      </c>
    </row>
    <row r="249" spans="1:4" s="123" customFormat="1" ht="18" customHeight="1">
      <c r="A249" s="131" t="s">
        <v>370</v>
      </c>
      <c r="B249" s="125">
        <v>0</v>
      </c>
      <c r="C249" s="125">
        <v>0</v>
      </c>
      <c r="D249" s="125">
        <v>0</v>
      </c>
    </row>
    <row r="250" spans="1:4" s="123" customFormat="1" ht="18" customHeight="1">
      <c r="A250" s="131" t="s">
        <v>463</v>
      </c>
      <c r="B250" s="125">
        <v>0</v>
      </c>
      <c r="C250" s="125">
        <v>0</v>
      </c>
      <c r="D250" s="125">
        <v>0</v>
      </c>
    </row>
    <row r="251" spans="1:4" s="123" customFormat="1" ht="18" customHeight="1">
      <c r="A251" s="131" t="s">
        <v>364</v>
      </c>
      <c r="B251" s="125">
        <v>0</v>
      </c>
      <c r="C251" s="125">
        <v>0</v>
      </c>
      <c r="D251" s="125">
        <v>0</v>
      </c>
    </row>
    <row r="252" spans="1:4" s="123" customFormat="1" ht="18" customHeight="1">
      <c r="A252" s="131" t="s">
        <v>464</v>
      </c>
      <c r="B252" s="125">
        <v>0</v>
      </c>
      <c r="C252" s="125">
        <v>0</v>
      </c>
      <c r="D252" s="125">
        <v>0</v>
      </c>
    </row>
    <row r="253" spans="1:4" s="123" customFormat="1" ht="18" customHeight="1">
      <c r="A253" s="131" t="s">
        <v>364</v>
      </c>
      <c r="B253" s="125">
        <v>0</v>
      </c>
      <c r="C253" s="125">
        <v>0</v>
      </c>
      <c r="D253" s="125">
        <v>0</v>
      </c>
    </row>
    <row r="254" spans="1:4" s="123" customFormat="1" ht="18" customHeight="1">
      <c r="A254" s="131" t="s">
        <v>465</v>
      </c>
      <c r="B254" s="125">
        <v>94835448</v>
      </c>
      <c r="C254" s="125">
        <v>29057184</v>
      </c>
      <c r="D254" s="125">
        <v>123892632</v>
      </c>
    </row>
    <row r="255" spans="1:4" s="123" customFormat="1" ht="21" customHeight="1">
      <c r="A255" s="131" t="s">
        <v>466</v>
      </c>
      <c r="B255" s="125">
        <v>70303168.463</v>
      </c>
      <c r="C255" s="125">
        <v>17691193.199</v>
      </c>
      <c r="D255" s="125">
        <v>87994361.662</v>
      </c>
    </row>
    <row r="256" spans="1:4" s="123" customFormat="1" ht="18" customHeight="1">
      <c r="A256" s="131" t="s">
        <v>467</v>
      </c>
      <c r="B256" s="125">
        <v>70298275.655</v>
      </c>
      <c r="C256" s="125">
        <v>17685049.199</v>
      </c>
      <c r="D256" s="125">
        <v>87983324.854</v>
      </c>
    </row>
    <row r="257" spans="1:4" s="123" customFormat="1" ht="18" customHeight="1">
      <c r="A257" s="131" t="s">
        <v>468</v>
      </c>
      <c r="B257" s="125">
        <v>0</v>
      </c>
      <c r="C257" s="125">
        <v>0</v>
      </c>
      <c r="D257" s="125">
        <v>0</v>
      </c>
    </row>
    <row r="258" spans="1:4" s="123" customFormat="1" ht="18" customHeight="1">
      <c r="A258" s="131" t="s">
        <v>469</v>
      </c>
      <c r="B258" s="125">
        <v>0</v>
      </c>
      <c r="C258" s="125">
        <v>0</v>
      </c>
      <c r="D258" s="125">
        <v>0</v>
      </c>
    </row>
    <row r="259" spans="1:4" s="123" customFormat="1" ht="18" customHeight="1">
      <c r="A259" s="131" t="s">
        <v>470</v>
      </c>
      <c r="B259" s="125">
        <v>68369362.808</v>
      </c>
      <c r="C259" s="125">
        <v>17691193.199</v>
      </c>
      <c r="D259" s="125">
        <v>86060556.007</v>
      </c>
    </row>
    <row r="260" spans="1:4" s="123" customFormat="1" ht="18" customHeight="1">
      <c r="A260" s="131" t="s">
        <v>471</v>
      </c>
      <c r="B260" s="125">
        <v>68364470</v>
      </c>
      <c r="C260" s="125">
        <v>17685049.199</v>
      </c>
      <c r="D260" s="125">
        <v>86049519.199</v>
      </c>
    </row>
    <row r="261" spans="1:4" s="123" customFormat="1" ht="18" customHeight="1">
      <c r="A261" s="131" t="s">
        <v>472</v>
      </c>
      <c r="B261" s="125">
        <v>1933805.655</v>
      </c>
      <c r="C261" s="125">
        <v>0</v>
      </c>
      <c r="D261" s="125">
        <v>1933805.655</v>
      </c>
    </row>
    <row r="262" spans="1:4" s="123" customFormat="1" ht="18" customHeight="1">
      <c r="A262" s="131" t="s">
        <v>369</v>
      </c>
      <c r="B262" s="125">
        <v>619</v>
      </c>
      <c r="C262" s="125">
        <v>92</v>
      </c>
      <c r="D262" s="125">
        <v>711</v>
      </c>
    </row>
    <row r="263" spans="1:4" s="123" customFormat="1" ht="18" customHeight="1">
      <c r="A263" s="131" t="s">
        <v>473</v>
      </c>
      <c r="B263" s="125">
        <v>2127.882067851373</v>
      </c>
      <c r="C263" s="125">
        <v>4386.652173913043</v>
      </c>
      <c r="D263" s="125">
        <v>2420.15611814346</v>
      </c>
    </row>
    <row r="264" spans="1:4" s="123" customFormat="1" ht="18" customHeight="1">
      <c r="A264" s="3" t="s">
        <v>489</v>
      </c>
      <c r="B264" s="196">
        <v>27948997.410000004</v>
      </c>
      <c r="C264" s="196">
        <v>29517656.86</v>
      </c>
      <c r="D264" s="196">
        <f>B264+C264</f>
        <v>57466654.27</v>
      </c>
    </row>
    <row r="265" spans="1:4" s="123" customFormat="1" ht="18" customHeight="1">
      <c r="A265" s="3" t="s">
        <v>490</v>
      </c>
      <c r="B265" s="196">
        <v>35816878.54</v>
      </c>
      <c r="C265" s="196">
        <v>29869084.25</v>
      </c>
      <c r="D265" s="196">
        <f>B265+C265</f>
        <v>65685962.79</v>
      </c>
    </row>
    <row r="266" spans="1:4" s="123" customFormat="1" ht="18" customHeight="1">
      <c r="A266" s="3" t="s">
        <v>491</v>
      </c>
      <c r="B266" s="196">
        <f>B264-B265</f>
        <v>-7867881.129999995</v>
      </c>
      <c r="C266" s="196">
        <f>C264-C265</f>
        <v>-351427.3900000006</v>
      </c>
      <c r="D266" s="196">
        <f>B266+C266</f>
        <v>-8219308.519999996</v>
      </c>
    </row>
    <row r="267" spans="2:4" s="123" customFormat="1" ht="18" customHeight="1">
      <c r="B267" s="129"/>
      <c r="C267" s="129"/>
      <c r="D267" s="129"/>
    </row>
    <row r="268" spans="1:4" s="123" customFormat="1" ht="18" customHeight="1">
      <c r="A268" s="130" t="s">
        <v>111</v>
      </c>
      <c r="B268" s="129"/>
      <c r="C268" s="129"/>
      <c r="D268" s="129"/>
    </row>
    <row r="269" spans="1:4" s="123" customFormat="1" ht="18" customHeight="1">
      <c r="A269" s="131"/>
      <c r="B269" s="132" t="s">
        <v>361</v>
      </c>
      <c r="C269" s="132" t="s">
        <v>362</v>
      </c>
      <c r="D269" s="132" t="s">
        <v>363</v>
      </c>
    </row>
    <row r="270" spans="1:4" s="123" customFormat="1" ht="18" customHeight="1">
      <c r="A270" s="131" t="s">
        <v>462</v>
      </c>
      <c r="B270" s="125">
        <v>1337.53</v>
      </c>
      <c r="C270" s="125">
        <v>0</v>
      </c>
      <c r="D270" s="125">
        <v>1337.53</v>
      </c>
    </row>
    <row r="271" spans="1:4" s="123" customFormat="1" ht="18" customHeight="1">
      <c r="A271" s="131" t="s">
        <v>367</v>
      </c>
      <c r="B271" s="125">
        <v>415453</v>
      </c>
      <c r="C271" s="125">
        <v>0</v>
      </c>
      <c r="D271" s="125">
        <v>415453</v>
      </c>
    </row>
    <row r="272" spans="1:4" s="123" customFormat="1" ht="18" customHeight="1">
      <c r="A272" s="131" t="s">
        <v>368</v>
      </c>
      <c r="B272" s="125">
        <v>310.61209842022237</v>
      </c>
      <c r="C272" s="125">
        <v>0</v>
      </c>
      <c r="D272" s="125">
        <v>310.61209842022237</v>
      </c>
    </row>
    <row r="273" spans="1:4" s="123" customFormat="1" ht="18" customHeight="1">
      <c r="A273" s="131" t="s">
        <v>370</v>
      </c>
      <c r="B273" s="125">
        <v>0</v>
      </c>
      <c r="C273" s="125">
        <v>0</v>
      </c>
      <c r="D273" s="125">
        <v>0</v>
      </c>
    </row>
    <row r="274" spans="1:4" s="123" customFormat="1" ht="18" customHeight="1">
      <c r="A274" s="131" t="s">
        <v>463</v>
      </c>
      <c r="B274" s="125">
        <v>0</v>
      </c>
      <c r="C274" s="125">
        <v>0</v>
      </c>
      <c r="D274" s="125">
        <v>0</v>
      </c>
    </row>
    <row r="275" spans="1:4" s="123" customFormat="1" ht="18" customHeight="1">
      <c r="A275" s="131" t="s">
        <v>364</v>
      </c>
      <c r="B275" s="125">
        <v>0</v>
      </c>
      <c r="C275" s="125">
        <v>0</v>
      </c>
      <c r="D275" s="125">
        <v>0</v>
      </c>
    </row>
    <row r="276" spans="1:4" s="123" customFormat="1" ht="21" customHeight="1">
      <c r="A276" s="131" t="s">
        <v>464</v>
      </c>
      <c r="B276" s="125">
        <v>0</v>
      </c>
      <c r="C276" s="125">
        <v>0</v>
      </c>
      <c r="D276" s="125">
        <v>0</v>
      </c>
    </row>
    <row r="277" spans="1:4" s="123" customFormat="1" ht="18" customHeight="1">
      <c r="A277" s="131" t="s">
        <v>364</v>
      </c>
      <c r="B277" s="125">
        <v>0</v>
      </c>
      <c r="C277" s="125">
        <v>0</v>
      </c>
      <c r="D277" s="125">
        <v>0</v>
      </c>
    </row>
    <row r="278" spans="1:4" s="123" customFormat="1" ht="18" customHeight="1">
      <c r="A278" s="131" t="s">
        <v>465</v>
      </c>
      <c r="B278" s="125">
        <v>623179.5</v>
      </c>
      <c r="C278" s="125">
        <v>0</v>
      </c>
      <c r="D278" s="125">
        <v>623179.5</v>
      </c>
    </row>
    <row r="279" spans="1:4" s="123" customFormat="1" ht="18" customHeight="1">
      <c r="A279" s="131" t="s">
        <v>466</v>
      </c>
      <c r="B279" s="125">
        <v>280869.542</v>
      </c>
      <c r="C279" s="125">
        <v>0</v>
      </c>
      <c r="D279" s="125">
        <v>280869.542</v>
      </c>
    </row>
    <row r="280" spans="1:4" s="123" customFormat="1" ht="18" customHeight="1">
      <c r="A280" s="131" t="s">
        <v>467</v>
      </c>
      <c r="B280" s="125">
        <v>280869.542</v>
      </c>
      <c r="C280" s="125">
        <v>0</v>
      </c>
      <c r="D280" s="125">
        <v>280869.542</v>
      </c>
    </row>
    <row r="281" spans="1:4" s="123" customFormat="1" ht="18" customHeight="1">
      <c r="A281" s="131" t="s">
        <v>468</v>
      </c>
      <c r="B281" s="125">
        <v>0</v>
      </c>
      <c r="C281" s="125">
        <v>0</v>
      </c>
      <c r="D281" s="125">
        <v>0</v>
      </c>
    </row>
    <row r="282" spans="1:4" s="123" customFormat="1" ht="18" customHeight="1">
      <c r="A282" s="131" t="s">
        <v>469</v>
      </c>
      <c r="B282" s="125">
        <v>0</v>
      </c>
      <c r="C282" s="125">
        <v>0</v>
      </c>
      <c r="D282" s="125">
        <v>0</v>
      </c>
    </row>
    <row r="283" spans="1:4" s="123" customFormat="1" ht="18" customHeight="1">
      <c r="A283" s="131" t="s">
        <v>470</v>
      </c>
      <c r="B283" s="125">
        <v>0</v>
      </c>
      <c r="C283" s="125">
        <v>0</v>
      </c>
      <c r="D283" s="125">
        <v>0</v>
      </c>
    </row>
    <row r="284" spans="1:4" s="123" customFormat="1" ht="18" customHeight="1">
      <c r="A284" s="131" t="s">
        <v>471</v>
      </c>
      <c r="B284" s="125">
        <v>0</v>
      </c>
      <c r="C284" s="125">
        <v>0</v>
      </c>
      <c r="D284" s="125">
        <v>0</v>
      </c>
    </row>
    <row r="285" spans="1:4" s="123" customFormat="1" ht="18" customHeight="1">
      <c r="A285" s="131" t="s">
        <v>472</v>
      </c>
      <c r="B285" s="125">
        <v>280869.542</v>
      </c>
      <c r="C285" s="125">
        <v>0</v>
      </c>
      <c r="D285" s="125">
        <v>280869.542</v>
      </c>
    </row>
    <row r="286" spans="1:4" s="123" customFormat="1" ht="18" customHeight="1">
      <c r="A286" s="131" t="s">
        <v>369</v>
      </c>
      <c r="B286" s="125">
        <v>641</v>
      </c>
      <c r="C286" s="125">
        <v>0</v>
      </c>
      <c r="D286" s="125">
        <v>641</v>
      </c>
    </row>
    <row r="287" spans="1:4" s="123" customFormat="1" ht="18" customHeight="1">
      <c r="A287" s="131" t="s">
        <v>473</v>
      </c>
      <c r="B287" s="125">
        <v>648.1326053042121</v>
      </c>
      <c r="C287" s="125">
        <v>0</v>
      </c>
      <c r="D287" s="125">
        <v>648.1326053042121</v>
      </c>
    </row>
    <row r="288" spans="1:4" s="123" customFormat="1" ht="18" customHeight="1">
      <c r="A288" s="3" t="s">
        <v>489</v>
      </c>
      <c r="B288" s="195">
        <v>2583101.96</v>
      </c>
      <c r="C288" s="195">
        <v>0</v>
      </c>
      <c r="D288" s="195">
        <f>B288</f>
        <v>2583101.96</v>
      </c>
    </row>
    <row r="289" spans="1:4" s="123" customFormat="1" ht="18" customHeight="1">
      <c r="A289" s="3" t="s">
        <v>490</v>
      </c>
      <c r="B289" s="195">
        <v>2189477.55</v>
      </c>
      <c r="C289" s="195">
        <v>0</v>
      </c>
      <c r="D289" s="195">
        <f>B289</f>
        <v>2189477.55</v>
      </c>
    </row>
    <row r="290" spans="1:4" s="123" customFormat="1" ht="18" customHeight="1">
      <c r="A290" s="3" t="s">
        <v>491</v>
      </c>
      <c r="B290" s="195">
        <f>B288-B289</f>
        <v>393624.41000000015</v>
      </c>
      <c r="C290" s="195">
        <v>0</v>
      </c>
      <c r="D290" s="195">
        <f>B290</f>
        <v>393624.41000000015</v>
      </c>
    </row>
    <row r="291" spans="2:4" s="123" customFormat="1" ht="18" customHeight="1">
      <c r="B291" s="129"/>
      <c r="C291" s="129"/>
      <c r="D291" s="129"/>
    </row>
    <row r="292" spans="1:4" s="123" customFormat="1" ht="18" customHeight="1">
      <c r="A292" s="130" t="s">
        <v>112</v>
      </c>
      <c r="B292" s="129"/>
      <c r="C292" s="129"/>
      <c r="D292" s="129"/>
    </row>
    <row r="293" spans="1:4" s="123" customFormat="1" ht="18" customHeight="1">
      <c r="A293" s="131"/>
      <c r="B293" s="132" t="s">
        <v>361</v>
      </c>
      <c r="C293" s="132" t="s">
        <v>362</v>
      </c>
      <c r="D293" s="132" t="s">
        <v>363</v>
      </c>
    </row>
    <row r="294" spans="1:4" s="123" customFormat="1" ht="18" customHeight="1">
      <c r="A294" s="131" t="s">
        <v>462</v>
      </c>
      <c r="B294" s="125">
        <v>2035.59</v>
      </c>
      <c r="C294" s="125">
        <v>1343.42</v>
      </c>
      <c r="D294" s="125">
        <v>3379.01</v>
      </c>
    </row>
    <row r="295" spans="1:4" s="123" customFormat="1" ht="18" customHeight="1">
      <c r="A295" s="131" t="s">
        <v>367</v>
      </c>
      <c r="B295" s="125">
        <v>635277</v>
      </c>
      <c r="C295" s="125">
        <v>481065</v>
      </c>
      <c r="D295" s="125">
        <v>1116342</v>
      </c>
    </row>
    <row r="296" spans="1:4" s="123" customFormat="1" ht="18" customHeight="1">
      <c r="A296" s="131" t="s">
        <v>368</v>
      </c>
      <c r="B296" s="125">
        <v>312.0849483442147</v>
      </c>
      <c r="C296" s="125">
        <v>358.08980065802206</v>
      </c>
      <c r="D296" s="125">
        <v>330.375465003063</v>
      </c>
    </row>
    <row r="297" spans="1:4" s="123" customFormat="1" ht="21" customHeight="1">
      <c r="A297" s="131" t="s">
        <v>370</v>
      </c>
      <c r="B297" s="125">
        <v>18627642</v>
      </c>
      <c r="C297" s="125">
        <v>14431950</v>
      </c>
      <c r="D297" s="125">
        <v>33059592</v>
      </c>
    </row>
    <row r="298" spans="1:4" s="123" customFormat="1" ht="18" customHeight="1">
      <c r="A298" s="131" t="s">
        <v>463</v>
      </c>
      <c r="B298" s="125">
        <v>13144326</v>
      </c>
      <c r="C298" s="125">
        <v>7132761</v>
      </c>
      <c r="D298" s="125">
        <v>20277087</v>
      </c>
    </row>
    <row r="299" spans="1:4" s="123" customFormat="1" ht="18" customHeight="1">
      <c r="A299" s="131" t="s">
        <v>364</v>
      </c>
      <c r="B299" s="125">
        <v>70.56355281038792</v>
      </c>
      <c r="C299" s="125">
        <v>49.423404321661316</v>
      </c>
      <c r="D299" s="125">
        <v>61.33495839876064</v>
      </c>
    </row>
    <row r="300" spans="1:4" s="123" customFormat="1" ht="18" customHeight="1">
      <c r="A300" s="131" t="s">
        <v>464</v>
      </c>
      <c r="B300" s="125">
        <v>13017902</v>
      </c>
      <c r="C300" s="125">
        <v>7072272</v>
      </c>
      <c r="D300" s="125">
        <v>20090174</v>
      </c>
    </row>
    <row r="301" spans="1:4" s="123" customFormat="1" ht="18" customHeight="1">
      <c r="A301" s="131" t="s">
        <v>364</v>
      </c>
      <c r="B301" s="125">
        <v>69.88486250702049</v>
      </c>
      <c r="C301" s="125">
        <v>49.004271772005865</v>
      </c>
      <c r="D301" s="125">
        <v>60.769576345648794</v>
      </c>
    </row>
    <row r="302" spans="1:4" s="123" customFormat="1" ht="18" customHeight="1">
      <c r="A302" s="131" t="s">
        <v>465</v>
      </c>
      <c r="B302" s="125">
        <v>2419900</v>
      </c>
      <c r="C302" s="125">
        <v>1924260</v>
      </c>
      <c r="D302" s="125">
        <v>4344160</v>
      </c>
    </row>
    <row r="303" spans="1:4" s="123" customFormat="1" ht="18" customHeight="1">
      <c r="A303" s="131" t="s">
        <v>466</v>
      </c>
      <c r="B303" s="125">
        <v>1162760.692</v>
      </c>
      <c r="C303" s="125">
        <v>657318.9469999999</v>
      </c>
      <c r="D303" s="125">
        <v>1820079.639</v>
      </c>
    </row>
    <row r="304" spans="1:4" s="123" customFormat="1" ht="18" customHeight="1">
      <c r="A304" s="131" t="s">
        <v>467</v>
      </c>
      <c r="B304" s="125">
        <v>978478.667</v>
      </c>
      <c r="C304" s="125">
        <v>530420.4</v>
      </c>
      <c r="D304" s="125">
        <v>1508899.067</v>
      </c>
    </row>
    <row r="305" spans="1:4" s="123" customFormat="1" ht="18" customHeight="1">
      <c r="A305" s="131" t="s">
        <v>468</v>
      </c>
      <c r="B305" s="125">
        <v>174800.225</v>
      </c>
      <c r="C305" s="125">
        <v>122361.872</v>
      </c>
      <c r="D305" s="125">
        <v>297162.097</v>
      </c>
    </row>
    <row r="306" spans="1:4" s="123" customFormat="1" ht="18" customHeight="1">
      <c r="A306" s="131" t="s">
        <v>469</v>
      </c>
      <c r="B306" s="125">
        <v>0</v>
      </c>
      <c r="C306" s="125">
        <v>0</v>
      </c>
      <c r="D306" s="125">
        <v>0</v>
      </c>
    </row>
    <row r="307" spans="1:4" s="123" customFormat="1" ht="18" customHeight="1">
      <c r="A307" s="131" t="s">
        <v>470</v>
      </c>
      <c r="B307" s="125">
        <v>2136.017</v>
      </c>
      <c r="C307" s="125">
        <v>0</v>
      </c>
      <c r="D307" s="125">
        <v>2136.017</v>
      </c>
    </row>
    <row r="308" spans="1:4" s="123" customFormat="1" ht="18" customHeight="1">
      <c r="A308" s="131" t="s">
        <v>471</v>
      </c>
      <c r="B308" s="125">
        <v>2136.017</v>
      </c>
      <c r="C308" s="125">
        <v>0</v>
      </c>
      <c r="D308" s="125">
        <v>2136.017</v>
      </c>
    </row>
    <row r="309" spans="1:4" s="123" customFormat="1" ht="18" customHeight="1">
      <c r="A309" s="131" t="s">
        <v>472</v>
      </c>
      <c r="B309" s="125">
        <v>0</v>
      </c>
      <c r="C309" s="125">
        <v>0</v>
      </c>
      <c r="D309" s="125">
        <v>0</v>
      </c>
    </row>
    <row r="310" spans="1:4" s="123" customFormat="1" ht="18" customHeight="1">
      <c r="A310" s="131" t="s">
        <v>369</v>
      </c>
      <c r="B310" s="125">
        <v>1719</v>
      </c>
      <c r="C310" s="125">
        <v>743</v>
      </c>
      <c r="D310" s="125">
        <v>2462</v>
      </c>
    </row>
    <row r="311" spans="1:4" s="123" customFormat="1" ht="18" customHeight="1">
      <c r="A311" s="131" t="s">
        <v>473</v>
      </c>
      <c r="B311" s="125">
        <v>369.56195462478183</v>
      </c>
      <c r="C311" s="125">
        <v>647.4629878869448</v>
      </c>
      <c r="D311" s="125">
        <v>453.4289195775792</v>
      </c>
    </row>
    <row r="312" spans="1:4" s="123" customFormat="1" ht="18" customHeight="1">
      <c r="A312" s="3" t="s">
        <v>489</v>
      </c>
      <c r="B312" s="195">
        <v>0</v>
      </c>
      <c r="C312" s="195">
        <v>0</v>
      </c>
      <c r="D312" s="195">
        <v>0</v>
      </c>
    </row>
    <row r="313" spans="1:4" s="123" customFormat="1" ht="18" customHeight="1">
      <c r="A313" s="3" t="s">
        <v>490</v>
      </c>
      <c r="B313" s="195">
        <v>0</v>
      </c>
      <c r="C313" s="195">
        <v>0</v>
      </c>
      <c r="D313" s="195">
        <v>0</v>
      </c>
    </row>
    <row r="314" spans="1:4" s="123" customFormat="1" ht="18" customHeight="1">
      <c r="A314" s="3" t="s">
        <v>491</v>
      </c>
      <c r="B314" s="195">
        <v>0</v>
      </c>
      <c r="C314" s="195">
        <v>0</v>
      </c>
      <c r="D314" s="195">
        <v>0</v>
      </c>
    </row>
    <row r="315" spans="2:4" s="123" customFormat="1" ht="18" customHeight="1">
      <c r="B315" s="129"/>
      <c r="C315" s="129"/>
      <c r="D315" s="129"/>
    </row>
    <row r="316" spans="1:4" s="123" customFormat="1" ht="18" customHeight="1">
      <c r="A316" s="130" t="s">
        <v>114</v>
      </c>
      <c r="B316" s="129"/>
      <c r="C316" s="129"/>
      <c r="D316" s="129"/>
    </row>
    <row r="317" spans="1:4" s="123" customFormat="1" ht="18" customHeight="1">
      <c r="A317" s="131"/>
      <c r="B317" s="132" t="s">
        <v>361</v>
      </c>
      <c r="C317" s="132" t="s">
        <v>362</v>
      </c>
      <c r="D317" s="132" t="s">
        <v>363</v>
      </c>
    </row>
    <row r="318" spans="1:4" s="123" customFormat="1" ht="21" customHeight="1">
      <c r="A318" s="131" t="s">
        <v>462</v>
      </c>
      <c r="B318" s="125">
        <v>8047.84</v>
      </c>
      <c r="C318" s="125">
        <v>0</v>
      </c>
      <c r="D318" s="125">
        <v>8047.84</v>
      </c>
    </row>
    <row r="319" spans="1:4" s="123" customFormat="1" ht="18" customHeight="1">
      <c r="A319" s="131" t="s">
        <v>367</v>
      </c>
      <c r="B319" s="125">
        <v>1901336</v>
      </c>
      <c r="C319" s="125">
        <v>0</v>
      </c>
      <c r="D319" s="125">
        <v>1901336</v>
      </c>
    </row>
    <row r="320" spans="1:4" s="123" customFormat="1" ht="18" customHeight="1">
      <c r="A320" s="131" t="s">
        <v>368</v>
      </c>
      <c r="B320" s="125">
        <v>236.25419988468954</v>
      </c>
      <c r="C320" s="125">
        <v>0</v>
      </c>
      <c r="D320" s="125">
        <v>236.25419988468954</v>
      </c>
    </row>
    <row r="321" spans="1:4" s="123" customFormat="1" ht="18" customHeight="1">
      <c r="A321" s="131" t="s">
        <v>370</v>
      </c>
      <c r="B321" s="125">
        <v>36073470</v>
      </c>
      <c r="C321" s="125">
        <v>0</v>
      </c>
      <c r="D321" s="125">
        <v>36073470</v>
      </c>
    </row>
    <row r="322" spans="1:4" s="123" customFormat="1" ht="18" customHeight="1">
      <c r="A322" s="131" t="s">
        <v>463</v>
      </c>
      <c r="B322" s="125">
        <v>15434571</v>
      </c>
      <c r="C322" s="125">
        <v>0</v>
      </c>
      <c r="D322" s="125">
        <v>15434571</v>
      </c>
    </row>
    <row r="323" spans="1:4" s="123" customFormat="1" ht="18" customHeight="1">
      <c r="A323" s="131" t="s">
        <v>364</v>
      </c>
      <c r="B323" s="125">
        <v>42.78648824191296</v>
      </c>
      <c r="C323" s="125">
        <v>0</v>
      </c>
      <c r="D323" s="125">
        <v>42.78648824191296</v>
      </c>
    </row>
    <row r="324" spans="1:4" s="123" customFormat="1" ht="18" customHeight="1">
      <c r="A324" s="131" t="s">
        <v>464</v>
      </c>
      <c r="B324" s="125">
        <v>15225151</v>
      </c>
      <c r="C324" s="125">
        <v>0</v>
      </c>
      <c r="D324" s="125">
        <v>15225151</v>
      </c>
    </row>
    <row r="325" spans="1:4" s="123" customFormat="1" ht="18" customHeight="1">
      <c r="A325" s="131" t="s">
        <v>364</v>
      </c>
      <c r="B325" s="125">
        <v>42.205950799853746</v>
      </c>
      <c r="C325" s="125">
        <v>0</v>
      </c>
      <c r="D325" s="125">
        <v>42.205950799853746</v>
      </c>
    </row>
    <row r="326" spans="1:4" s="123" customFormat="1" ht="18" customHeight="1">
      <c r="A326" s="131" t="s">
        <v>465</v>
      </c>
      <c r="B326" s="125">
        <v>2777764.33</v>
      </c>
      <c r="C326" s="125">
        <v>0</v>
      </c>
      <c r="D326" s="125">
        <v>2777764.33</v>
      </c>
    </row>
    <row r="327" spans="1:4" s="123" customFormat="1" ht="18" customHeight="1">
      <c r="A327" s="131" t="s">
        <v>466</v>
      </c>
      <c r="B327" s="125">
        <v>1277741.881</v>
      </c>
      <c r="C327" s="125">
        <v>0</v>
      </c>
      <c r="D327" s="125">
        <v>1277741.881</v>
      </c>
    </row>
    <row r="328" spans="1:4" s="123" customFormat="1" ht="18" customHeight="1">
      <c r="A328" s="131" t="s">
        <v>467</v>
      </c>
      <c r="B328" s="125">
        <v>1143878.734</v>
      </c>
      <c r="C328" s="125">
        <v>0</v>
      </c>
      <c r="D328" s="125">
        <v>1143878.734</v>
      </c>
    </row>
    <row r="329" spans="1:4" s="123" customFormat="1" ht="18" customHeight="1">
      <c r="A329" s="131" t="s">
        <v>468</v>
      </c>
      <c r="B329" s="125">
        <v>120149.056</v>
      </c>
      <c r="C329" s="125">
        <v>0</v>
      </c>
      <c r="D329" s="125">
        <v>120149.056</v>
      </c>
    </row>
    <row r="330" spans="1:4" s="123" customFormat="1" ht="18" customHeight="1">
      <c r="A330" s="131" t="s">
        <v>469</v>
      </c>
      <c r="B330" s="125">
        <v>1992.409</v>
      </c>
      <c r="C330" s="125">
        <v>0</v>
      </c>
      <c r="D330" s="125">
        <v>1992.409</v>
      </c>
    </row>
    <row r="331" spans="1:4" s="123" customFormat="1" ht="18" customHeight="1">
      <c r="A331" s="131" t="s">
        <v>470</v>
      </c>
      <c r="B331" s="125">
        <v>0</v>
      </c>
      <c r="C331" s="125">
        <v>0</v>
      </c>
      <c r="D331" s="125">
        <v>0</v>
      </c>
    </row>
    <row r="332" spans="1:4" s="123" customFormat="1" ht="18" customHeight="1">
      <c r="A332" s="131" t="s">
        <v>471</v>
      </c>
      <c r="B332" s="125">
        <v>0</v>
      </c>
      <c r="C332" s="125">
        <v>0</v>
      </c>
      <c r="D332" s="125">
        <v>0</v>
      </c>
    </row>
    <row r="333" spans="1:4" s="123" customFormat="1" ht="18" customHeight="1">
      <c r="A333" s="131" t="s">
        <v>472</v>
      </c>
      <c r="B333" s="125">
        <v>0</v>
      </c>
      <c r="C333" s="125">
        <v>0</v>
      </c>
      <c r="D333" s="125">
        <v>0</v>
      </c>
    </row>
    <row r="334" spans="1:4" s="123" customFormat="1" ht="18" customHeight="1">
      <c r="A334" s="131" t="s">
        <v>369</v>
      </c>
      <c r="B334" s="125">
        <v>9428</v>
      </c>
      <c r="C334" s="125">
        <v>0</v>
      </c>
      <c r="D334" s="125">
        <v>9428</v>
      </c>
    </row>
    <row r="335" spans="1:4" s="123" customFormat="1" ht="18" customHeight="1">
      <c r="A335" s="131" t="s">
        <v>473</v>
      </c>
      <c r="B335" s="125">
        <v>201.66907085277896</v>
      </c>
      <c r="C335" s="125">
        <v>0</v>
      </c>
      <c r="D335" s="125">
        <v>201.66907085277896</v>
      </c>
    </row>
    <row r="336" spans="1:4" s="123" customFormat="1" ht="18" customHeight="1">
      <c r="A336" s="3" t="s">
        <v>489</v>
      </c>
      <c r="B336" s="195">
        <v>18940303.06</v>
      </c>
      <c r="C336" s="195">
        <v>0</v>
      </c>
      <c r="D336" s="195">
        <v>18940303.06</v>
      </c>
    </row>
    <row r="337" spans="1:4" s="123" customFormat="1" ht="18" customHeight="1">
      <c r="A337" s="3" t="s">
        <v>490</v>
      </c>
      <c r="B337" s="195">
        <v>21390817.98</v>
      </c>
      <c r="C337" s="195">
        <v>0</v>
      </c>
      <c r="D337" s="195">
        <v>21390817.98</v>
      </c>
    </row>
    <row r="338" spans="1:4" s="123" customFormat="1" ht="18" customHeight="1">
      <c r="A338" s="3" t="s">
        <v>491</v>
      </c>
      <c r="B338" s="195">
        <v>-2450514.92</v>
      </c>
      <c r="C338" s="195">
        <v>0</v>
      </c>
      <c r="D338" s="195">
        <v>-2450514.92</v>
      </c>
    </row>
    <row r="339" spans="2:4" s="123" customFormat="1" ht="21" customHeight="1">
      <c r="B339" s="129"/>
      <c r="C339" s="129"/>
      <c r="D339" s="129"/>
    </row>
    <row r="340" spans="1:4" s="123" customFormat="1" ht="18" customHeight="1">
      <c r="A340" s="130" t="s">
        <v>118</v>
      </c>
      <c r="B340" s="129"/>
      <c r="C340" s="129"/>
      <c r="D340" s="129"/>
    </row>
    <row r="341" spans="1:4" s="123" customFormat="1" ht="18" customHeight="1">
      <c r="A341" s="131"/>
      <c r="B341" s="132" t="s">
        <v>361</v>
      </c>
      <c r="C341" s="132" t="s">
        <v>362</v>
      </c>
      <c r="D341" s="132" t="s">
        <v>363</v>
      </c>
    </row>
    <row r="342" spans="1:4" s="123" customFormat="1" ht="18" customHeight="1">
      <c r="A342" s="131" t="s">
        <v>462</v>
      </c>
      <c r="B342" s="125">
        <v>10608.49</v>
      </c>
      <c r="C342" s="125">
        <v>0</v>
      </c>
      <c r="D342" s="125">
        <v>10608.49</v>
      </c>
    </row>
    <row r="343" spans="1:4" s="123" customFormat="1" ht="18" customHeight="1">
      <c r="A343" s="131" t="s">
        <v>367</v>
      </c>
      <c r="B343" s="125">
        <v>3050524</v>
      </c>
      <c r="C343" s="125">
        <v>0</v>
      </c>
      <c r="D343" s="125">
        <v>3050524</v>
      </c>
    </row>
    <row r="344" spans="1:4" s="123" customFormat="1" ht="18" customHeight="1">
      <c r="A344" s="131" t="s">
        <v>368</v>
      </c>
      <c r="B344" s="125">
        <v>287.55496776638336</v>
      </c>
      <c r="C344" s="125">
        <v>0</v>
      </c>
      <c r="D344" s="125">
        <v>287.55496776638336</v>
      </c>
    </row>
    <row r="345" spans="1:4" s="123" customFormat="1" ht="18" customHeight="1">
      <c r="A345" s="131" t="s">
        <v>370</v>
      </c>
      <c r="B345" s="125">
        <v>137273580</v>
      </c>
      <c r="C345" s="125">
        <v>0</v>
      </c>
      <c r="D345" s="125">
        <v>137273580</v>
      </c>
    </row>
    <row r="346" spans="1:4" s="123" customFormat="1" ht="18" customHeight="1">
      <c r="A346" s="131" t="s">
        <v>463</v>
      </c>
      <c r="B346" s="125">
        <v>77464989</v>
      </c>
      <c r="C346" s="125">
        <v>0</v>
      </c>
      <c r="D346" s="125">
        <v>77464989</v>
      </c>
    </row>
    <row r="347" spans="1:4" s="123" customFormat="1" ht="18" customHeight="1">
      <c r="A347" s="131" t="s">
        <v>364</v>
      </c>
      <c r="B347" s="125">
        <v>56.43109839489871</v>
      </c>
      <c r="C347" s="125">
        <v>0</v>
      </c>
      <c r="D347" s="125">
        <v>56.43109839489871</v>
      </c>
    </row>
    <row r="348" spans="1:4" s="123" customFormat="1" ht="18" customHeight="1">
      <c r="A348" s="131" t="s">
        <v>464</v>
      </c>
      <c r="B348" s="125">
        <v>76596847</v>
      </c>
      <c r="C348" s="125">
        <v>0</v>
      </c>
      <c r="D348" s="125">
        <v>76596847</v>
      </c>
    </row>
    <row r="349" spans="1:4" s="123" customFormat="1" ht="18" customHeight="1">
      <c r="A349" s="131" t="s">
        <v>364</v>
      </c>
      <c r="B349" s="125">
        <v>55.79868099892201</v>
      </c>
      <c r="C349" s="125">
        <v>0</v>
      </c>
      <c r="D349" s="125">
        <v>55.79868099892201</v>
      </c>
    </row>
    <row r="350" spans="1:4" s="123" customFormat="1" ht="18" customHeight="1">
      <c r="A350" s="131" t="s">
        <v>465</v>
      </c>
      <c r="B350" s="125">
        <v>12331837.4</v>
      </c>
      <c r="C350" s="125">
        <v>0</v>
      </c>
      <c r="D350" s="125">
        <v>12331837.4</v>
      </c>
    </row>
    <row r="351" spans="1:4" s="123" customFormat="1" ht="18" customHeight="1">
      <c r="A351" s="131" t="s">
        <v>466</v>
      </c>
      <c r="B351" s="125">
        <v>6544186.359</v>
      </c>
      <c r="C351" s="125">
        <v>0</v>
      </c>
      <c r="D351" s="125">
        <v>6544186.359</v>
      </c>
    </row>
    <row r="352" spans="1:4" s="123" customFormat="1" ht="18" customHeight="1">
      <c r="A352" s="131" t="s">
        <v>467</v>
      </c>
      <c r="B352" s="125">
        <v>5834045.438</v>
      </c>
      <c r="C352" s="125">
        <v>0</v>
      </c>
      <c r="D352" s="125">
        <v>5834045.438</v>
      </c>
    </row>
    <row r="353" spans="1:4" s="123" customFormat="1" ht="18" customHeight="1">
      <c r="A353" s="131" t="s">
        <v>468</v>
      </c>
      <c r="B353" s="125">
        <v>660301.262</v>
      </c>
      <c r="C353" s="125">
        <v>0</v>
      </c>
      <c r="D353" s="125">
        <v>660301.262</v>
      </c>
    </row>
    <row r="354" spans="1:4" s="123" customFormat="1" ht="18" customHeight="1">
      <c r="A354" s="131" t="s">
        <v>469</v>
      </c>
      <c r="B354" s="125">
        <v>35887.509</v>
      </c>
      <c r="C354" s="125">
        <v>0</v>
      </c>
      <c r="D354" s="125">
        <v>35887.509</v>
      </c>
    </row>
    <row r="355" spans="1:4" s="123" customFormat="1" ht="18" customHeight="1">
      <c r="A355" s="131" t="s">
        <v>470</v>
      </c>
      <c r="B355" s="125">
        <v>74010.922</v>
      </c>
      <c r="C355" s="125">
        <v>0</v>
      </c>
      <c r="D355" s="125">
        <v>74010.922</v>
      </c>
    </row>
    <row r="356" spans="1:4" s="123" customFormat="1" ht="18" customHeight="1">
      <c r="A356" s="131" t="s">
        <v>471</v>
      </c>
      <c r="B356" s="125">
        <v>53394.404</v>
      </c>
      <c r="C356" s="125">
        <v>0</v>
      </c>
      <c r="D356" s="125">
        <v>53394.404</v>
      </c>
    </row>
    <row r="357" spans="1:4" s="123" customFormat="1" ht="18" customHeight="1">
      <c r="A357" s="131" t="s">
        <v>472</v>
      </c>
      <c r="B357" s="125">
        <v>0</v>
      </c>
      <c r="C357" s="125">
        <v>0</v>
      </c>
      <c r="D357" s="125">
        <v>0</v>
      </c>
    </row>
    <row r="358" spans="1:4" s="123" customFormat="1" ht="18" customHeight="1">
      <c r="A358" s="131" t="s">
        <v>369</v>
      </c>
      <c r="B358" s="125">
        <v>10501</v>
      </c>
      <c r="C358" s="125">
        <v>0</v>
      </c>
      <c r="D358" s="125">
        <v>10501</v>
      </c>
    </row>
    <row r="359" spans="1:4" s="123" customFormat="1" ht="18" customHeight="1">
      <c r="A359" s="131" t="s">
        <v>473</v>
      </c>
      <c r="B359" s="125">
        <v>290.49842872107416</v>
      </c>
      <c r="C359" s="125">
        <v>0</v>
      </c>
      <c r="D359" s="125">
        <v>290.49842872107416</v>
      </c>
    </row>
    <row r="360" spans="1:4" s="123" customFormat="1" ht="21" customHeight="1">
      <c r="A360" s="3" t="s">
        <v>489</v>
      </c>
      <c r="B360" s="195">
        <v>50327534</v>
      </c>
      <c r="C360" s="195">
        <v>0</v>
      </c>
      <c r="D360" s="195">
        <v>50327534</v>
      </c>
    </row>
    <row r="361" spans="1:4" s="123" customFormat="1" ht="18" customHeight="1">
      <c r="A361" s="3" t="s">
        <v>490</v>
      </c>
      <c r="B361" s="195">
        <v>65649333</v>
      </c>
      <c r="C361" s="195">
        <v>0</v>
      </c>
      <c r="D361" s="195">
        <v>65649333</v>
      </c>
    </row>
    <row r="362" spans="1:4" s="123" customFormat="1" ht="18" customHeight="1">
      <c r="A362" s="3" t="s">
        <v>491</v>
      </c>
      <c r="B362" s="195">
        <v>-15321799</v>
      </c>
      <c r="C362" s="195">
        <v>0</v>
      </c>
      <c r="D362" s="195">
        <v>-15321799</v>
      </c>
    </row>
    <row r="363" spans="2:4" s="123" customFormat="1" ht="18" customHeight="1">
      <c r="B363" s="129"/>
      <c r="C363" s="129"/>
      <c r="D363" s="129"/>
    </row>
    <row r="364" spans="1:4" s="123" customFormat="1" ht="18" customHeight="1">
      <c r="A364" s="130" t="s">
        <v>117</v>
      </c>
      <c r="B364" s="129"/>
      <c r="C364" s="129"/>
      <c r="D364" s="129"/>
    </row>
    <row r="365" spans="1:4" s="123" customFormat="1" ht="18" customHeight="1">
      <c r="A365" s="131"/>
      <c r="B365" s="132" t="s">
        <v>361</v>
      </c>
      <c r="C365" s="132" t="s">
        <v>362</v>
      </c>
      <c r="D365" s="132" t="s">
        <v>363</v>
      </c>
    </row>
    <row r="366" spans="1:4" s="123" customFormat="1" ht="18" customHeight="1">
      <c r="A366" s="131" t="s">
        <v>462</v>
      </c>
      <c r="B366" s="125">
        <v>22871.63</v>
      </c>
      <c r="C366" s="125">
        <v>6.5</v>
      </c>
      <c r="D366" s="125">
        <v>22878.13</v>
      </c>
    </row>
    <row r="367" spans="1:4" s="123" customFormat="1" ht="18" customHeight="1">
      <c r="A367" s="131" t="s">
        <v>367</v>
      </c>
      <c r="B367" s="125">
        <v>9292896</v>
      </c>
      <c r="C367" s="125">
        <v>2013</v>
      </c>
      <c r="D367" s="125">
        <v>9294909</v>
      </c>
    </row>
    <row r="368" spans="1:4" s="123" customFormat="1" ht="18" customHeight="1">
      <c r="A368" s="131" t="s">
        <v>368</v>
      </c>
      <c r="B368" s="125">
        <v>406.3066777488093</v>
      </c>
      <c r="C368" s="125">
        <v>309.6923076923077</v>
      </c>
      <c r="D368" s="125">
        <v>406.2792282411193</v>
      </c>
    </row>
    <row r="369" spans="1:4" s="123" customFormat="1" ht="18" customHeight="1">
      <c r="A369" s="131" t="s">
        <v>370</v>
      </c>
      <c r="B369" s="125">
        <v>338888640</v>
      </c>
      <c r="C369" s="125">
        <v>60390</v>
      </c>
      <c r="D369" s="125">
        <v>338949030</v>
      </c>
    </row>
    <row r="370" spans="1:4" s="123" customFormat="1" ht="18" customHeight="1">
      <c r="A370" s="131" t="s">
        <v>463</v>
      </c>
      <c r="B370" s="125">
        <v>221821339</v>
      </c>
      <c r="C370" s="125">
        <v>0</v>
      </c>
      <c r="D370" s="125">
        <v>221821339</v>
      </c>
    </row>
    <row r="371" spans="1:4" s="123" customFormat="1" ht="18" customHeight="1">
      <c r="A371" s="131" t="s">
        <v>364</v>
      </c>
      <c r="B371" s="125">
        <v>65.45552515422175</v>
      </c>
      <c r="C371" s="125">
        <v>0</v>
      </c>
      <c r="D371" s="125">
        <v>65.44386304926142</v>
      </c>
    </row>
    <row r="372" spans="1:4" s="123" customFormat="1" ht="18" customHeight="1">
      <c r="A372" s="131" t="s">
        <v>464</v>
      </c>
      <c r="B372" s="125">
        <v>220284330</v>
      </c>
      <c r="C372" s="125">
        <v>0</v>
      </c>
      <c r="D372" s="125">
        <v>220284330</v>
      </c>
    </row>
    <row r="373" spans="1:4" s="123" customFormat="1" ht="18" customHeight="1">
      <c r="A373" s="131" t="s">
        <v>364</v>
      </c>
      <c r="B373" s="125">
        <v>65.0019811817829</v>
      </c>
      <c r="C373" s="125">
        <v>0</v>
      </c>
      <c r="D373" s="125">
        <v>64.99039988401796</v>
      </c>
    </row>
    <row r="374" spans="1:4" s="123" customFormat="1" ht="18" customHeight="1">
      <c r="A374" s="131" t="s">
        <v>465</v>
      </c>
      <c r="B374" s="125">
        <v>42172444.08</v>
      </c>
      <c r="C374" s="125">
        <v>7343.424</v>
      </c>
      <c r="D374" s="125">
        <v>42179787.504</v>
      </c>
    </row>
    <row r="375" spans="1:4" s="123" customFormat="1" ht="18" customHeight="1">
      <c r="A375" s="131" t="s">
        <v>466</v>
      </c>
      <c r="B375" s="125">
        <v>19283464.38</v>
      </c>
      <c r="C375" s="125">
        <v>0</v>
      </c>
      <c r="D375" s="125">
        <v>19283464.38</v>
      </c>
    </row>
    <row r="376" spans="1:4" s="123" customFormat="1" ht="18" customHeight="1">
      <c r="A376" s="131" t="s">
        <v>467</v>
      </c>
      <c r="B376" s="125">
        <v>16534613.864</v>
      </c>
      <c r="C376" s="125">
        <v>0</v>
      </c>
      <c r="D376" s="125">
        <v>16534613.864</v>
      </c>
    </row>
    <row r="377" spans="1:4" s="123" customFormat="1" ht="18" customHeight="1">
      <c r="A377" s="131" t="s">
        <v>468</v>
      </c>
      <c r="B377" s="125">
        <v>2643159.664</v>
      </c>
      <c r="C377" s="125">
        <v>0</v>
      </c>
      <c r="D377" s="125">
        <v>2643159.664</v>
      </c>
    </row>
    <row r="378" spans="1:4" s="123" customFormat="1" ht="18" customHeight="1">
      <c r="A378" s="131" t="s">
        <v>469</v>
      </c>
      <c r="B378" s="125">
        <v>11135.514</v>
      </c>
      <c r="C378" s="125">
        <v>0</v>
      </c>
      <c r="D378" s="125">
        <v>11135.514</v>
      </c>
    </row>
    <row r="379" spans="1:4" s="123" customFormat="1" ht="18" customHeight="1">
      <c r="A379" s="131" t="s">
        <v>470</v>
      </c>
      <c r="B379" s="125">
        <v>3687.883</v>
      </c>
      <c r="C379" s="125">
        <v>0</v>
      </c>
      <c r="D379" s="125">
        <v>3687.883</v>
      </c>
    </row>
    <row r="380" spans="1:4" s="123" customFormat="1" ht="18" customHeight="1">
      <c r="A380" s="131" t="s">
        <v>471</v>
      </c>
      <c r="B380" s="125">
        <v>2137.192</v>
      </c>
      <c r="C380" s="125">
        <v>0</v>
      </c>
      <c r="D380" s="125">
        <v>2137.192</v>
      </c>
    </row>
    <row r="381" spans="1:4" s="123" customFormat="1" ht="21" customHeight="1">
      <c r="A381" s="131" t="s">
        <v>472</v>
      </c>
      <c r="B381" s="125">
        <v>16.408</v>
      </c>
      <c r="C381" s="125">
        <v>0</v>
      </c>
      <c r="D381" s="125">
        <v>16.408</v>
      </c>
    </row>
    <row r="382" spans="1:4" s="123" customFormat="1" ht="18" customHeight="1">
      <c r="A382" s="131" t="s">
        <v>369</v>
      </c>
      <c r="B382" s="125">
        <v>18699</v>
      </c>
      <c r="C382" s="125">
        <v>2</v>
      </c>
      <c r="D382" s="125">
        <v>18701</v>
      </c>
    </row>
    <row r="383" spans="1:4" s="123" customFormat="1" ht="18" customHeight="1">
      <c r="A383" s="131" t="s">
        <v>473</v>
      </c>
      <c r="B383" s="125">
        <v>496.9728862506016</v>
      </c>
      <c r="C383" s="125">
        <v>1006.5</v>
      </c>
      <c r="D383" s="125">
        <v>497.0273782150687</v>
      </c>
    </row>
    <row r="384" spans="1:4" s="123" customFormat="1" ht="18" customHeight="1">
      <c r="A384" s="3" t="s">
        <v>489</v>
      </c>
      <c r="B384" s="195">
        <v>105719859.92</v>
      </c>
      <c r="C384" s="195">
        <v>0</v>
      </c>
      <c r="D384" s="195">
        <v>105719859.92</v>
      </c>
    </row>
    <row r="385" spans="1:4" s="123" customFormat="1" ht="18" customHeight="1">
      <c r="A385" s="3" t="s">
        <v>490</v>
      </c>
      <c r="B385" s="195">
        <v>121804091.38</v>
      </c>
      <c r="C385" s="195">
        <v>0</v>
      </c>
      <c r="D385" s="195">
        <v>121804091.38</v>
      </c>
    </row>
    <row r="386" spans="1:4" s="123" customFormat="1" ht="18" customHeight="1">
      <c r="A386" s="3" t="s">
        <v>491</v>
      </c>
      <c r="B386" s="195">
        <v>-16084231.46</v>
      </c>
      <c r="C386" s="195">
        <v>0</v>
      </c>
      <c r="D386" s="195">
        <v>-16084231.46</v>
      </c>
    </row>
    <row r="387" spans="2:4" s="123" customFormat="1" ht="18" customHeight="1">
      <c r="B387" s="129"/>
      <c r="C387" s="129"/>
      <c r="D387" s="129"/>
    </row>
    <row r="388" spans="1:4" s="123" customFormat="1" ht="18" customHeight="1">
      <c r="A388" s="130" t="s">
        <v>116</v>
      </c>
      <c r="B388" s="129"/>
      <c r="C388" s="129"/>
      <c r="D388" s="129"/>
    </row>
    <row r="389" spans="1:4" s="123" customFormat="1" ht="18" customHeight="1">
      <c r="A389" s="131"/>
      <c r="B389" s="132" t="s">
        <v>361</v>
      </c>
      <c r="C389" s="132" t="s">
        <v>362</v>
      </c>
      <c r="D389" s="132" t="s">
        <v>363</v>
      </c>
    </row>
    <row r="390" spans="1:4" s="123" customFormat="1" ht="18" customHeight="1">
      <c r="A390" s="131" t="s">
        <v>462</v>
      </c>
      <c r="B390" s="125">
        <v>63.53</v>
      </c>
      <c r="C390" s="125">
        <v>0</v>
      </c>
      <c r="D390" s="125">
        <v>63.53</v>
      </c>
    </row>
    <row r="391" spans="1:4" s="123" customFormat="1" ht="18" customHeight="1">
      <c r="A391" s="131" t="s">
        <v>367</v>
      </c>
      <c r="B391" s="125">
        <v>13075</v>
      </c>
      <c r="C391" s="125">
        <v>0</v>
      </c>
      <c r="D391" s="125">
        <v>13075</v>
      </c>
    </row>
    <row r="392" spans="1:4" s="123" customFormat="1" ht="18" customHeight="1">
      <c r="A392" s="131" t="s">
        <v>368</v>
      </c>
      <c r="B392" s="125">
        <v>205.8082795529671</v>
      </c>
      <c r="C392" s="125">
        <v>0</v>
      </c>
      <c r="D392" s="125">
        <v>205.8082795529671</v>
      </c>
    </row>
    <row r="393" spans="1:4" s="123" customFormat="1" ht="18" customHeight="1">
      <c r="A393" s="131" t="s">
        <v>370</v>
      </c>
      <c r="B393" s="125">
        <v>117675</v>
      </c>
      <c r="C393" s="125">
        <v>0</v>
      </c>
      <c r="D393" s="125">
        <v>117675</v>
      </c>
    </row>
    <row r="394" spans="1:4" s="123" customFormat="1" ht="18" customHeight="1">
      <c r="A394" s="131" t="s">
        <v>463</v>
      </c>
      <c r="B394" s="125">
        <v>43360</v>
      </c>
      <c r="C394" s="125">
        <v>0</v>
      </c>
      <c r="D394" s="125">
        <v>43360</v>
      </c>
    </row>
    <row r="395" spans="1:4" s="123" customFormat="1" ht="18" customHeight="1">
      <c r="A395" s="131" t="s">
        <v>364</v>
      </c>
      <c r="B395" s="125">
        <v>36.84724877841513</v>
      </c>
      <c r="C395" s="125">
        <v>0</v>
      </c>
      <c r="D395" s="125">
        <v>36.84724877841513</v>
      </c>
    </row>
    <row r="396" spans="1:4" s="123" customFormat="1" ht="18" customHeight="1">
      <c r="A396" s="131" t="s">
        <v>464</v>
      </c>
      <c r="B396" s="125">
        <v>43360</v>
      </c>
      <c r="C396" s="125">
        <v>0</v>
      </c>
      <c r="D396" s="125">
        <v>43360</v>
      </c>
    </row>
    <row r="397" spans="1:4" s="123" customFormat="1" ht="18" customHeight="1">
      <c r="A397" s="131" t="s">
        <v>364</v>
      </c>
      <c r="B397" s="125">
        <v>36.84724877841513</v>
      </c>
      <c r="C397" s="125">
        <v>0</v>
      </c>
      <c r="D397" s="125">
        <v>36.84724877841513</v>
      </c>
    </row>
    <row r="398" spans="1:4" s="123" customFormat="1" ht="18" customHeight="1">
      <c r="A398" s="131" t="s">
        <v>465</v>
      </c>
      <c r="B398" s="125">
        <v>10682.699</v>
      </c>
      <c r="C398" s="125">
        <v>0</v>
      </c>
      <c r="D398" s="125">
        <v>10682.699</v>
      </c>
    </row>
    <row r="399" spans="1:4" s="123" customFormat="1" ht="18" customHeight="1">
      <c r="A399" s="131" t="s">
        <v>466</v>
      </c>
      <c r="B399" s="125">
        <v>3549.24</v>
      </c>
      <c r="C399" s="125">
        <v>0</v>
      </c>
      <c r="D399" s="125">
        <v>3549.24</v>
      </c>
    </row>
    <row r="400" spans="1:4" s="123" customFormat="1" ht="18" customHeight="1">
      <c r="A400" s="131" t="s">
        <v>467</v>
      </c>
      <c r="B400" s="125">
        <v>3508.85</v>
      </c>
      <c r="C400" s="125">
        <v>0</v>
      </c>
      <c r="D400" s="125">
        <v>3508.85</v>
      </c>
    </row>
    <row r="401" spans="1:4" s="123" customFormat="1" ht="18" customHeight="1">
      <c r="A401" s="131" t="s">
        <v>468</v>
      </c>
      <c r="B401" s="125">
        <v>40.39</v>
      </c>
      <c r="C401" s="125">
        <v>0</v>
      </c>
      <c r="D401" s="125">
        <v>40.39</v>
      </c>
    </row>
    <row r="402" spans="1:4" s="123" customFormat="1" ht="21" customHeight="1">
      <c r="A402" s="131" t="s">
        <v>469</v>
      </c>
      <c r="B402" s="125">
        <v>0</v>
      </c>
      <c r="C402" s="125">
        <v>0</v>
      </c>
      <c r="D402" s="125">
        <v>0</v>
      </c>
    </row>
    <row r="403" spans="1:4" s="123" customFormat="1" ht="18" customHeight="1">
      <c r="A403" s="131" t="s">
        <v>470</v>
      </c>
      <c r="B403" s="125">
        <v>256.85</v>
      </c>
      <c r="C403" s="125">
        <v>0</v>
      </c>
      <c r="D403" s="125">
        <v>256.85</v>
      </c>
    </row>
    <row r="404" spans="1:4" s="123" customFormat="1" ht="18" customHeight="1">
      <c r="A404" s="131" t="s">
        <v>471</v>
      </c>
      <c r="B404" s="125">
        <v>256.85</v>
      </c>
      <c r="C404" s="125">
        <v>0</v>
      </c>
      <c r="D404" s="125">
        <v>256.85</v>
      </c>
    </row>
    <row r="405" spans="1:4" s="123" customFormat="1" ht="18" customHeight="1">
      <c r="A405" s="131" t="s">
        <v>472</v>
      </c>
      <c r="B405" s="125">
        <v>0</v>
      </c>
      <c r="C405" s="125">
        <v>0</v>
      </c>
      <c r="D405" s="125">
        <v>0</v>
      </c>
    </row>
    <row r="406" spans="1:4" s="123" customFormat="1" ht="18" customHeight="1">
      <c r="A406" s="131" t="s">
        <v>369</v>
      </c>
      <c r="B406" s="125">
        <v>44</v>
      </c>
      <c r="C406" s="125">
        <v>0</v>
      </c>
      <c r="D406" s="125">
        <v>44</v>
      </c>
    </row>
    <row r="407" spans="1:4" s="123" customFormat="1" ht="18" customHeight="1">
      <c r="A407" s="131" t="s">
        <v>473</v>
      </c>
      <c r="B407" s="125">
        <v>297.15909090909093</v>
      </c>
      <c r="C407" s="125">
        <v>0</v>
      </c>
      <c r="D407" s="125">
        <v>297.15909090909093</v>
      </c>
    </row>
    <row r="408" spans="1:4" s="123" customFormat="1" ht="18" customHeight="1">
      <c r="A408" s="3" t="s">
        <v>489</v>
      </c>
      <c r="B408" s="195">
        <v>5414616.6</v>
      </c>
      <c r="C408" s="195">
        <v>0</v>
      </c>
      <c r="D408" s="195">
        <v>5414616.6</v>
      </c>
    </row>
    <row r="409" spans="1:4" s="123" customFormat="1" ht="18" customHeight="1">
      <c r="A409" s="3" t="s">
        <v>490</v>
      </c>
      <c r="B409" s="195">
        <v>130626752.84</v>
      </c>
      <c r="C409" s="195">
        <v>0</v>
      </c>
      <c r="D409" s="195">
        <v>130626752.84</v>
      </c>
    </row>
    <row r="410" spans="1:4" s="123" customFormat="1" ht="18" customHeight="1">
      <c r="A410" s="3" t="s">
        <v>491</v>
      </c>
      <c r="B410" s="195">
        <v>-125212136.24</v>
      </c>
      <c r="C410" s="195">
        <v>0</v>
      </c>
      <c r="D410" s="195">
        <v>-125212136.24</v>
      </c>
    </row>
    <row r="411" spans="2:4" s="123" customFormat="1" ht="18" customHeight="1">
      <c r="B411" s="129"/>
      <c r="C411" s="129"/>
      <c r="D411" s="129"/>
    </row>
    <row r="412" spans="1:4" s="123" customFormat="1" ht="18" customHeight="1">
      <c r="A412" s="130" t="s">
        <v>119</v>
      </c>
      <c r="B412" s="129"/>
      <c r="C412" s="129"/>
      <c r="D412" s="129"/>
    </row>
    <row r="413" spans="1:4" s="123" customFormat="1" ht="18" customHeight="1">
      <c r="A413" s="131"/>
      <c r="B413" s="132" t="s">
        <v>361</v>
      </c>
      <c r="C413" s="132" t="s">
        <v>362</v>
      </c>
      <c r="D413" s="132" t="s">
        <v>363</v>
      </c>
    </row>
    <row r="414" spans="1:4" s="123" customFormat="1" ht="18" customHeight="1">
      <c r="A414" s="131" t="s">
        <v>462</v>
      </c>
      <c r="B414" s="125">
        <v>1605.58</v>
      </c>
      <c r="C414" s="125">
        <v>0</v>
      </c>
      <c r="D414" s="125">
        <v>1605.58</v>
      </c>
    </row>
    <row r="415" spans="1:4" s="123" customFormat="1" ht="18" customHeight="1">
      <c r="A415" s="131" t="s">
        <v>367</v>
      </c>
      <c r="B415" s="125">
        <v>469100</v>
      </c>
      <c r="C415" s="125">
        <v>0</v>
      </c>
      <c r="D415" s="125">
        <v>469100</v>
      </c>
    </row>
    <row r="416" spans="1:4" s="123" customFormat="1" ht="18" customHeight="1">
      <c r="A416" s="131" t="s">
        <v>368</v>
      </c>
      <c r="B416" s="125">
        <v>292.1685621395384</v>
      </c>
      <c r="C416" s="125">
        <v>0</v>
      </c>
      <c r="D416" s="125">
        <v>292.1685621395384</v>
      </c>
    </row>
    <row r="417" spans="1:4" s="123" customFormat="1" ht="18" customHeight="1">
      <c r="A417" s="131" t="s">
        <v>370</v>
      </c>
      <c r="B417" s="125">
        <v>6934652</v>
      </c>
      <c r="C417" s="125">
        <v>0</v>
      </c>
      <c r="D417" s="125">
        <v>6934652</v>
      </c>
    </row>
    <row r="418" spans="1:4" s="123" customFormat="1" ht="18" customHeight="1">
      <c r="A418" s="131" t="s">
        <v>463</v>
      </c>
      <c r="B418" s="125">
        <v>4270346</v>
      </c>
      <c r="C418" s="125">
        <v>0</v>
      </c>
      <c r="D418" s="125">
        <v>4270346</v>
      </c>
    </row>
    <row r="419" spans="1:4" s="123" customFormat="1" ht="18" customHeight="1">
      <c r="A419" s="131" t="s">
        <v>364</v>
      </c>
      <c r="B419" s="125">
        <v>61.57981683868203</v>
      </c>
      <c r="C419" s="125">
        <v>0</v>
      </c>
      <c r="D419" s="125">
        <v>61.57981683868203</v>
      </c>
    </row>
    <row r="420" spans="1:4" s="123" customFormat="1" ht="18" customHeight="1">
      <c r="A420" s="131" t="s">
        <v>464</v>
      </c>
      <c r="B420" s="125">
        <v>4266426</v>
      </c>
      <c r="C420" s="125">
        <v>0</v>
      </c>
      <c r="D420" s="125">
        <v>4266426</v>
      </c>
    </row>
    <row r="421" spans="1:4" s="123" customFormat="1" ht="18" customHeight="1">
      <c r="A421" s="131" t="s">
        <v>364</v>
      </c>
      <c r="B421" s="125">
        <v>61.52328912827926</v>
      </c>
      <c r="C421" s="125">
        <v>0</v>
      </c>
      <c r="D421" s="125">
        <v>61.52328912827926</v>
      </c>
    </row>
    <row r="422" spans="1:4" s="123" customFormat="1" ht="18" customHeight="1">
      <c r="A422" s="131" t="s">
        <v>465</v>
      </c>
      <c r="B422" s="125">
        <v>814618.7</v>
      </c>
      <c r="C422" s="125">
        <v>0</v>
      </c>
      <c r="D422" s="125">
        <v>814618.7</v>
      </c>
    </row>
    <row r="423" spans="1:4" s="123" customFormat="1" ht="21" customHeight="1">
      <c r="A423" s="131" t="s">
        <v>466</v>
      </c>
      <c r="B423" s="125">
        <v>366326.797</v>
      </c>
      <c r="C423" s="125">
        <v>0</v>
      </c>
      <c r="D423" s="125">
        <v>366326.797</v>
      </c>
    </row>
    <row r="424" spans="1:4" s="123" customFormat="1" ht="18" customHeight="1">
      <c r="A424" s="131" t="s">
        <v>467</v>
      </c>
      <c r="B424" s="125">
        <v>320140.993</v>
      </c>
      <c r="C424" s="125">
        <v>0</v>
      </c>
      <c r="D424" s="125">
        <v>320140.993</v>
      </c>
    </row>
    <row r="425" spans="1:4" s="123" customFormat="1" ht="18" customHeight="1">
      <c r="A425" s="131" t="s">
        <v>468</v>
      </c>
      <c r="B425" s="125">
        <v>45943.505000000005</v>
      </c>
      <c r="C425" s="125">
        <v>0</v>
      </c>
      <c r="D425" s="125">
        <v>45943.505</v>
      </c>
    </row>
    <row r="426" spans="1:4" s="123" customFormat="1" ht="18" customHeight="1">
      <c r="A426" s="131" t="s">
        <v>469</v>
      </c>
      <c r="B426" s="125">
        <v>53.582</v>
      </c>
      <c r="C426" s="125">
        <v>0</v>
      </c>
      <c r="D426" s="125">
        <v>53.582</v>
      </c>
    </row>
    <row r="427" spans="1:4" s="123" customFormat="1" ht="18" customHeight="1">
      <c r="A427" s="131" t="s">
        <v>470</v>
      </c>
      <c r="B427" s="125">
        <v>55.872</v>
      </c>
      <c r="C427" s="125">
        <v>0</v>
      </c>
      <c r="D427" s="125">
        <v>55.872</v>
      </c>
    </row>
    <row r="428" spans="1:4" s="123" customFormat="1" ht="18" customHeight="1">
      <c r="A428" s="131" t="s">
        <v>471</v>
      </c>
      <c r="B428" s="125">
        <v>53.991</v>
      </c>
      <c r="C428" s="125">
        <v>0</v>
      </c>
      <c r="D428" s="125">
        <v>53.991</v>
      </c>
    </row>
    <row r="429" spans="1:4" s="123" customFormat="1" ht="18" customHeight="1">
      <c r="A429" s="131" t="s">
        <v>472</v>
      </c>
      <c r="B429" s="125">
        <v>51.47</v>
      </c>
      <c r="C429" s="125">
        <v>0</v>
      </c>
      <c r="D429" s="125">
        <v>51.47</v>
      </c>
    </row>
    <row r="430" spans="1:4" s="123" customFormat="1" ht="18" customHeight="1">
      <c r="A430" s="131" t="s">
        <v>369</v>
      </c>
      <c r="B430" s="125">
        <v>1372</v>
      </c>
      <c r="C430" s="125">
        <v>0</v>
      </c>
      <c r="D430" s="125">
        <v>1372</v>
      </c>
    </row>
    <row r="431" spans="1:4" s="123" customFormat="1" ht="18" customHeight="1">
      <c r="A431" s="131" t="s">
        <v>473</v>
      </c>
      <c r="B431" s="125">
        <v>341.90962099125363</v>
      </c>
      <c r="C431" s="125">
        <v>0</v>
      </c>
      <c r="D431" s="125">
        <v>341.90962099125363</v>
      </c>
    </row>
    <row r="432" spans="1:4" s="123" customFormat="1" ht="18" customHeight="1">
      <c r="A432" s="3" t="s">
        <v>489</v>
      </c>
      <c r="B432" s="195">
        <v>3044952.63</v>
      </c>
      <c r="C432" s="195">
        <v>0</v>
      </c>
      <c r="D432" s="195">
        <v>3044952.63</v>
      </c>
    </row>
    <row r="433" spans="1:4" s="123" customFormat="1" ht="18" customHeight="1">
      <c r="A433" s="3" t="s">
        <v>490</v>
      </c>
      <c r="B433" s="195">
        <v>4976904.96</v>
      </c>
      <c r="C433" s="195">
        <v>0</v>
      </c>
      <c r="D433" s="195">
        <v>4976904.96</v>
      </c>
    </row>
    <row r="434" spans="1:4" s="123" customFormat="1" ht="18" customHeight="1">
      <c r="A434" s="3" t="s">
        <v>491</v>
      </c>
      <c r="B434" s="195">
        <v>-1931952.33</v>
      </c>
      <c r="C434" s="195">
        <v>0</v>
      </c>
      <c r="D434" s="195">
        <v>-1931952.33</v>
      </c>
    </row>
    <row r="435" spans="2:4" s="123" customFormat="1" ht="18" customHeight="1">
      <c r="B435" s="129"/>
      <c r="C435" s="129"/>
      <c r="D435" s="129"/>
    </row>
    <row r="436" spans="1:4" s="123" customFormat="1" ht="18" customHeight="1">
      <c r="A436" s="130" t="s">
        <v>122</v>
      </c>
      <c r="B436" s="129"/>
      <c r="C436" s="129"/>
      <c r="D436" s="129"/>
    </row>
    <row r="437" spans="1:4" s="123" customFormat="1" ht="18" customHeight="1">
      <c r="A437" s="131"/>
      <c r="B437" s="132" t="s">
        <v>361</v>
      </c>
      <c r="C437" s="132" t="s">
        <v>362</v>
      </c>
      <c r="D437" s="132" t="s">
        <v>363</v>
      </c>
    </row>
    <row r="438" spans="1:4" s="123" customFormat="1" ht="18" customHeight="1">
      <c r="A438" s="131" t="s">
        <v>462</v>
      </c>
      <c r="B438" s="125">
        <v>8164.14</v>
      </c>
      <c r="C438" s="125">
        <v>0</v>
      </c>
      <c r="D438" s="125">
        <v>8164.14</v>
      </c>
    </row>
    <row r="439" spans="1:4" s="123" customFormat="1" ht="18" customHeight="1">
      <c r="A439" s="131" t="s">
        <v>367</v>
      </c>
      <c r="B439" s="125">
        <v>1731933</v>
      </c>
      <c r="C439" s="125">
        <v>0</v>
      </c>
      <c r="D439" s="125">
        <v>1731933</v>
      </c>
    </row>
    <row r="440" spans="1:4" s="123" customFormat="1" ht="18" customHeight="1">
      <c r="A440" s="131" t="s">
        <v>368</v>
      </c>
      <c r="B440" s="125">
        <v>212.13906179952818</v>
      </c>
      <c r="C440" s="125">
        <v>0</v>
      </c>
      <c r="D440" s="125">
        <v>212.13906179952818</v>
      </c>
    </row>
    <row r="441" spans="1:4" s="123" customFormat="1" ht="18" customHeight="1">
      <c r="A441" s="131" t="s">
        <v>370</v>
      </c>
      <c r="B441" s="125">
        <v>17995717</v>
      </c>
      <c r="C441" s="125">
        <v>0</v>
      </c>
      <c r="D441" s="125">
        <v>17995717</v>
      </c>
    </row>
    <row r="442" spans="1:4" s="123" customFormat="1" ht="18" customHeight="1">
      <c r="A442" s="131" t="s">
        <v>463</v>
      </c>
      <c r="B442" s="125">
        <v>10513755</v>
      </c>
      <c r="C442" s="125">
        <v>0</v>
      </c>
      <c r="D442" s="125">
        <v>10513755</v>
      </c>
    </row>
    <row r="443" spans="1:4" s="123" customFormat="1" ht="18" customHeight="1">
      <c r="A443" s="131" t="s">
        <v>364</v>
      </c>
      <c r="B443" s="125">
        <v>58.42365158331841</v>
      </c>
      <c r="C443" s="125">
        <v>0</v>
      </c>
      <c r="D443" s="125">
        <v>58.42365158331841</v>
      </c>
    </row>
    <row r="444" spans="1:4" s="123" customFormat="1" ht="21" customHeight="1">
      <c r="A444" s="131" t="s">
        <v>464</v>
      </c>
      <c r="B444" s="125">
        <v>10317510</v>
      </c>
      <c r="C444" s="125">
        <v>0</v>
      </c>
      <c r="D444" s="125">
        <v>10317510</v>
      </c>
    </row>
    <row r="445" spans="1:4" s="123" customFormat="1" ht="18" customHeight="1">
      <c r="A445" s="131" t="s">
        <v>364</v>
      </c>
      <c r="B445" s="125">
        <v>57.333142102645866</v>
      </c>
      <c r="C445" s="125">
        <v>0</v>
      </c>
      <c r="D445" s="125">
        <v>57.333142102645866</v>
      </c>
    </row>
    <row r="446" spans="1:4" s="123" customFormat="1" ht="18" customHeight="1">
      <c r="A446" s="131" t="s">
        <v>465</v>
      </c>
      <c r="B446" s="125">
        <v>2358993.888</v>
      </c>
      <c r="C446" s="125">
        <v>0</v>
      </c>
      <c r="D446" s="125">
        <v>2358993.888</v>
      </c>
    </row>
    <row r="447" spans="1:4" s="123" customFormat="1" ht="18" customHeight="1">
      <c r="A447" s="131" t="s">
        <v>466</v>
      </c>
      <c r="B447" s="125">
        <v>1044110.32</v>
      </c>
      <c r="C447" s="125">
        <v>0</v>
      </c>
      <c r="D447" s="125">
        <v>1044110.32</v>
      </c>
    </row>
    <row r="448" spans="1:4" s="123" customFormat="1" ht="18" customHeight="1">
      <c r="A448" s="131" t="s">
        <v>467</v>
      </c>
      <c r="B448" s="125">
        <v>938050.139</v>
      </c>
      <c r="C448" s="125">
        <v>0</v>
      </c>
      <c r="D448" s="125">
        <v>938050.139</v>
      </c>
    </row>
    <row r="449" spans="1:4" s="123" customFormat="1" ht="18" customHeight="1">
      <c r="A449" s="131" t="s">
        <v>468</v>
      </c>
      <c r="B449" s="125">
        <v>98572.312</v>
      </c>
      <c r="C449" s="125">
        <v>0</v>
      </c>
      <c r="D449" s="125">
        <v>98572.312</v>
      </c>
    </row>
    <row r="450" spans="1:4" s="123" customFormat="1" ht="18" customHeight="1">
      <c r="A450" s="131" t="s">
        <v>469</v>
      </c>
      <c r="B450" s="125">
        <v>16045.858</v>
      </c>
      <c r="C450" s="125">
        <v>0</v>
      </c>
      <c r="D450" s="125">
        <v>16045.858</v>
      </c>
    </row>
    <row r="451" spans="1:4" s="123" customFormat="1" ht="18" customHeight="1">
      <c r="A451" s="131" t="s">
        <v>470</v>
      </c>
      <c r="B451" s="125">
        <v>157006.383</v>
      </c>
      <c r="C451" s="125">
        <v>0</v>
      </c>
      <c r="D451" s="125">
        <v>157006.383</v>
      </c>
    </row>
    <row r="452" spans="1:4" s="123" customFormat="1" ht="18" customHeight="1">
      <c r="A452" s="131" t="s">
        <v>471</v>
      </c>
      <c r="B452" s="125">
        <v>148191.031</v>
      </c>
      <c r="C452" s="125">
        <v>0</v>
      </c>
      <c r="D452" s="125">
        <v>148191.031</v>
      </c>
    </row>
    <row r="453" spans="1:4" s="123" customFormat="1" ht="18" customHeight="1">
      <c r="A453" s="131" t="s">
        <v>472</v>
      </c>
      <c r="B453" s="125">
        <v>0</v>
      </c>
      <c r="C453" s="125">
        <v>0</v>
      </c>
      <c r="D453" s="125">
        <v>0</v>
      </c>
    </row>
    <row r="454" spans="1:4" s="123" customFormat="1" ht="18" customHeight="1">
      <c r="A454" s="131" t="s">
        <v>369</v>
      </c>
      <c r="B454" s="125">
        <v>7832</v>
      </c>
      <c r="C454" s="125">
        <v>0</v>
      </c>
      <c r="D454" s="125">
        <v>7832</v>
      </c>
    </row>
    <row r="455" spans="1:4" s="123" customFormat="1" ht="18" customHeight="1">
      <c r="A455" s="131" t="s">
        <v>473</v>
      </c>
      <c r="B455" s="125">
        <v>221.13546986721144</v>
      </c>
      <c r="C455" s="125">
        <v>0</v>
      </c>
      <c r="D455" s="125">
        <v>221.13546986721144</v>
      </c>
    </row>
    <row r="456" spans="1:4" s="123" customFormat="1" ht="18" customHeight="1">
      <c r="A456" s="3" t="s">
        <v>489</v>
      </c>
      <c r="B456" s="195">
        <v>18568595.34</v>
      </c>
      <c r="C456" s="195">
        <v>0</v>
      </c>
      <c r="D456" s="195">
        <v>18568595.34</v>
      </c>
    </row>
    <row r="457" spans="1:4" s="123" customFormat="1" ht="18" customHeight="1">
      <c r="A457" s="3" t="s">
        <v>490</v>
      </c>
      <c r="B457" s="195">
        <v>16057664.44</v>
      </c>
      <c r="C457" s="195">
        <v>0</v>
      </c>
      <c r="D457" s="195">
        <v>16057664.44</v>
      </c>
    </row>
    <row r="458" spans="1:4" s="123" customFormat="1" ht="18" customHeight="1">
      <c r="A458" s="3" t="s">
        <v>491</v>
      </c>
      <c r="B458" s="195">
        <v>2510930.9</v>
      </c>
      <c r="C458" s="195">
        <v>0</v>
      </c>
      <c r="D458" s="195">
        <v>2510930.9</v>
      </c>
    </row>
    <row r="459" spans="2:4" s="123" customFormat="1" ht="18" customHeight="1">
      <c r="B459" s="129"/>
      <c r="C459" s="129"/>
      <c r="D459" s="129"/>
    </row>
    <row r="460" spans="1:4" s="123" customFormat="1" ht="18" customHeight="1">
      <c r="A460" s="130" t="s">
        <v>121</v>
      </c>
      <c r="B460" s="129"/>
      <c r="C460" s="129"/>
      <c r="D460" s="129"/>
    </row>
    <row r="461" spans="1:4" s="123" customFormat="1" ht="18" customHeight="1">
      <c r="A461" s="131"/>
      <c r="B461" s="132" t="s">
        <v>361</v>
      </c>
      <c r="C461" s="132" t="s">
        <v>362</v>
      </c>
      <c r="D461" s="132" t="s">
        <v>363</v>
      </c>
    </row>
    <row r="462" spans="1:4" s="123" customFormat="1" ht="18" customHeight="1">
      <c r="A462" s="131" t="s">
        <v>462</v>
      </c>
      <c r="B462" s="125">
        <v>1.75</v>
      </c>
      <c r="C462" s="125">
        <v>0</v>
      </c>
      <c r="D462" s="125">
        <v>1.75</v>
      </c>
    </row>
    <row r="463" spans="1:4" s="123" customFormat="1" ht="18" customHeight="1">
      <c r="A463" s="131" t="s">
        <v>367</v>
      </c>
      <c r="B463" s="125">
        <v>483</v>
      </c>
      <c r="C463" s="125">
        <v>0</v>
      </c>
      <c r="D463" s="125">
        <v>483</v>
      </c>
    </row>
    <row r="464" spans="1:4" s="123" customFormat="1" ht="18" customHeight="1">
      <c r="A464" s="131" t="s">
        <v>368</v>
      </c>
      <c r="B464" s="125">
        <v>276</v>
      </c>
      <c r="C464" s="125">
        <v>0</v>
      </c>
      <c r="D464" s="125">
        <v>276</v>
      </c>
    </row>
    <row r="465" spans="1:4" s="123" customFormat="1" ht="21" customHeight="1">
      <c r="A465" s="131" t="s">
        <v>370</v>
      </c>
      <c r="B465" s="125">
        <v>0</v>
      </c>
      <c r="C465" s="125">
        <v>0</v>
      </c>
      <c r="D465" s="125">
        <v>0</v>
      </c>
    </row>
    <row r="466" spans="1:4" s="123" customFormat="1" ht="18" customHeight="1">
      <c r="A466" s="131" t="s">
        <v>463</v>
      </c>
      <c r="B466" s="125">
        <v>0</v>
      </c>
      <c r="C466" s="125">
        <v>0</v>
      </c>
      <c r="D466" s="125">
        <v>0</v>
      </c>
    </row>
    <row r="467" spans="1:4" s="123" customFormat="1" ht="18" customHeight="1">
      <c r="A467" s="131" t="s">
        <v>364</v>
      </c>
      <c r="B467" s="125">
        <v>0</v>
      </c>
      <c r="C467" s="125">
        <v>0</v>
      </c>
      <c r="D467" s="125">
        <v>0</v>
      </c>
    </row>
    <row r="468" spans="1:4" s="123" customFormat="1" ht="18" customHeight="1">
      <c r="A468" s="131" t="s">
        <v>464</v>
      </c>
      <c r="B468" s="125">
        <v>0</v>
      </c>
      <c r="C468" s="125">
        <v>0</v>
      </c>
      <c r="D468" s="125">
        <v>0</v>
      </c>
    </row>
    <row r="469" spans="1:4" s="123" customFormat="1" ht="18" customHeight="1">
      <c r="A469" s="131" t="s">
        <v>364</v>
      </c>
      <c r="B469" s="125">
        <v>0</v>
      </c>
      <c r="C469" s="125">
        <v>0</v>
      </c>
      <c r="D469" s="125">
        <v>0</v>
      </c>
    </row>
    <row r="470" spans="1:4" s="123" customFormat="1" ht="18" customHeight="1">
      <c r="A470" s="131" t="s">
        <v>465</v>
      </c>
      <c r="B470" s="125">
        <v>22218</v>
      </c>
      <c r="C470" s="125">
        <v>0</v>
      </c>
      <c r="D470" s="125">
        <v>22218</v>
      </c>
    </row>
    <row r="471" spans="1:4" s="123" customFormat="1" ht="18" customHeight="1">
      <c r="A471" s="131" t="s">
        <v>466</v>
      </c>
      <c r="B471" s="125">
        <v>17080.329</v>
      </c>
      <c r="C471" s="125">
        <v>0</v>
      </c>
      <c r="D471" s="125">
        <v>17080.329</v>
      </c>
    </row>
    <row r="472" spans="1:4" s="123" customFormat="1" ht="18" customHeight="1">
      <c r="A472" s="131" t="s">
        <v>467</v>
      </c>
      <c r="B472" s="125">
        <v>17080.329</v>
      </c>
      <c r="C472" s="125">
        <v>0</v>
      </c>
      <c r="D472" s="125">
        <v>17080.329</v>
      </c>
    </row>
    <row r="473" spans="1:4" s="123" customFormat="1" ht="18" customHeight="1">
      <c r="A473" s="131" t="s">
        <v>468</v>
      </c>
      <c r="B473" s="125">
        <v>0</v>
      </c>
      <c r="C473" s="125">
        <v>0</v>
      </c>
      <c r="D473" s="125">
        <v>0</v>
      </c>
    </row>
    <row r="474" spans="1:4" s="123" customFormat="1" ht="18" customHeight="1">
      <c r="A474" s="131" t="s">
        <v>469</v>
      </c>
      <c r="B474" s="125">
        <v>0</v>
      </c>
      <c r="C474" s="125">
        <v>0</v>
      </c>
      <c r="D474" s="125">
        <v>0</v>
      </c>
    </row>
    <row r="475" spans="1:4" s="123" customFormat="1" ht="18" customHeight="1">
      <c r="A475" s="131" t="s">
        <v>470</v>
      </c>
      <c r="B475" s="125">
        <v>0</v>
      </c>
      <c r="C475" s="125">
        <v>0</v>
      </c>
      <c r="D475" s="125">
        <v>0</v>
      </c>
    </row>
    <row r="476" spans="1:4" s="123" customFormat="1" ht="18" customHeight="1">
      <c r="A476" s="131" t="s">
        <v>471</v>
      </c>
      <c r="B476" s="125">
        <v>0</v>
      </c>
      <c r="C476" s="125">
        <v>0</v>
      </c>
      <c r="D476" s="125">
        <v>0</v>
      </c>
    </row>
    <row r="477" spans="1:4" s="123" customFormat="1" ht="18" customHeight="1">
      <c r="A477" s="131" t="s">
        <v>472</v>
      </c>
      <c r="B477" s="125">
        <v>17080.329</v>
      </c>
      <c r="C477" s="125">
        <v>0</v>
      </c>
      <c r="D477" s="125">
        <v>17080.329</v>
      </c>
    </row>
    <row r="478" spans="1:4" s="123" customFormat="1" ht="18" customHeight="1">
      <c r="A478" s="131" t="s">
        <v>369</v>
      </c>
      <c r="B478" s="125">
        <v>1</v>
      </c>
      <c r="C478" s="125">
        <v>0</v>
      </c>
      <c r="D478" s="125">
        <v>1</v>
      </c>
    </row>
    <row r="479" spans="1:4" s="123" customFormat="1" ht="18" customHeight="1">
      <c r="A479" s="131" t="s">
        <v>473</v>
      </c>
      <c r="B479" s="125">
        <v>483</v>
      </c>
      <c r="C479" s="125">
        <v>0</v>
      </c>
      <c r="D479" s="125">
        <v>483</v>
      </c>
    </row>
    <row r="480" spans="1:4" s="123" customFormat="1" ht="18" customHeight="1">
      <c r="A480" s="3" t="s">
        <v>489</v>
      </c>
      <c r="B480" s="125"/>
      <c r="C480" s="125"/>
      <c r="D480" s="125"/>
    </row>
    <row r="481" spans="1:4" s="123" customFormat="1" ht="18" customHeight="1">
      <c r="A481" s="3" t="s">
        <v>490</v>
      </c>
      <c r="B481" s="125"/>
      <c r="C481" s="125"/>
      <c r="D481" s="125"/>
    </row>
    <row r="482" spans="1:4" s="123" customFormat="1" ht="18" customHeight="1">
      <c r="A482" s="3" t="s">
        <v>491</v>
      </c>
      <c r="B482" s="125"/>
      <c r="C482" s="125"/>
      <c r="D482" s="125"/>
    </row>
    <row r="483" spans="2:4" s="123" customFormat="1" ht="18" customHeight="1">
      <c r="B483" s="129"/>
      <c r="C483" s="129"/>
      <c r="D483" s="129"/>
    </row>
    <row r="484" spans="1:4" s="123" customFormat="1" ht="18" customHeight="1">
      <c r="A484" s="130" t="s">
        <v>120</v>
      </c>
      <c r="B484" s="129"/>
      <c r="C484" s="129"/>
      <c r="D484" s="129"/>
    </row>
    <row r="485" spans="1:4" s="123" customFormat="1" ht="18" customHeight="1">
      <c r="A485" s="131"/>
      <c r="B485" s="132" t="s">
        <v>361</v>
      </c>
      <c r="C485" s="132" t="s">
        <v>362</v>
      </c>
      <c r="D485" s="132" t="s">
        <v>363</v>
      </c>
    </row>
    <row r="486" spans="1:4" s="123" customFormat="1" ht="21" customHeight="1">
      <c r="A486" s="131" t="s">
        <v>462</v>
      </c>
      <c r="B486" s="125">
        <v>644.74</v>
      </c>
      <c r="C486" s="125">
        <v>0</v>
      </c>
      <c r="D486" s="125">
        <v>644.74</v>
      </c>
    </row>
    <row r="487" spans="1:4" s="123" customFormat="1" ht="18" customHeight="1">
      <c r="A487" s="131" t="s">
        <v>367</v>
      </c>
      <c r="B487" s="125">
        <v>161515</v>
      </c>
      <c r="C487" s="125">
        <v>0</v>
      </c>
      <c r="D487" s="125">
        <v>161515</v>
      </c>
    </row>
    <row r="488" spans="1:4" s="123" customFormat="1" ht="18" customHeight="1">
      <c r="A488" s="131" t="s">
        <v>368</v>
      </c>
      <c r="B488" s="125">
        <v>250.5118342277507</v>
      </c>
      <c r="C488" s="125">
        <v>0</v>
      </c>
      <c r="D488" s="125">
        <v>250.5118342277507</v>
      </c>
    </row>
    <row r="489" spans="1:4" s="123" customFormat="1" ht="18" customHeight="1">
      <c r="A489" s="131" t="s">
        <v>370</v>
      </c>
      <c r="B489" s="125">
        <v>3068785</v>
      </c>
      <c r="C489" s="125">
        <v>0</v>
      </c>
      <c r="D489" s="125">
        <v>3068785</v>
      </c>
    </row>
    <row r="490" spans="1:4" s="123" customFormat="1" ht="18" customHeight="1">
      <c r="A490" s="131" t="s">
        <v>463</v>
      </c>
      <c r="B490" s="125">
        <v>1211655</v>
      </c>
      <c r="C490" s="125">
        <v>0</v>
      </c>
      <c r="D490" s="125">
        <v>1211655</v>
      </c>
    </row>
    <row r="491" spans="1:4" s="123" customFormat="1" ht="18" customHeight="1">
      <c r="A491" s="131" t="s">
        <v>364</v>
      </c>
      <c r="B491" s="125">
        <v>39.48321567004531</v>
      </c>
      <c r="C491" s="125">
        <v>0</v>
      </c>
      <c r="D491" s="125">
        <v>39.48321567004531</v>
      </c>
    </row>
    <row r="492" spans="1:4" s="123" customFormat="1" ht="18" customHeight="1">
      <c r="A492" s="131" t="s">
        <v>464</v>
      </c>
      <c r="B492" s="125">
        <v>1098655</v>
      </c>
      <c r="C492" s="125">
        <v>0</v>
      </c>
      <c r="D492" s="125">
        <v>1098655</v>
      </c>
    </row>
    <row r="493" spans="1:4" s="123" customFormat="1" ht="18" customHeight="1">
      <c r="A493" s="131" t="s">
        <v>364</v>
      </c>
      <c r="B493" s="125">
        <v>35.8009766080061</v>
      </c>
      <c r="C493" s="125">
        <v>0</v>
      </c>
      <c r="D493" s="125">
        <v>35.8009766080061</v>
      </c>
    </row>
    <row r="494" spans="1:4" s="123" customFormat="1" ht="18" customHeight="1">
      <c r="A494" s="131" t="s">
        <v>465</v>
      </c>
      <c r="B494" s="125">
        <v>220218.244</v>
      </c>
      <c r="C494" s="125">
        <v>0</v>
      </c>
      <c r="D494" s="125">
        <v>220218.244</v>
      </c>
    </row>
    <row r="495" spans="1:4" s="123" customFormat="1" ht="18" customHeight="1">
      <c r="A495" s="131" t="s">
        <v>466</v>
      </c>
      <c r="B495" s="125">
        <v>98687.1</v>
      </c>
      <c r="C495" s="125">
        <v>0</v>
      </c>
      <c r="D495" s="125">
        <v>98687.1</v>
      </c>
    </row>
    <row r="496" spans="1:4" s="123" customFormat="1" ht="18" customHeight="1">
      <c r="A496" s="131" t="s">
        <v>467</v>
      </c>
      <c r="B496" s="125">
        <v>82523.675</v>
      </c>
      <c r="C496" s="125">
        <v>0</v>
      </c>
      <c r="D496" s="125">
        <v>82523.675</v>
      </c>
    </row>
    <row r="497" spans="1:4" s="123" customFormat="1" ht="18" customHeight="1">
      <c r="A497" s="131" t="s">
        <v>468</v>
      </c>
      <c r="B497" s="125">
        <v>7812.975</v>
      </c>
      <c r="C497" s="125">
        <v>0</v>
      </c>
      <c r="D497" s="125">
        <v>7812.975</v>
      </c>
    </row>
    <row r="498" spans="1:4" s="123" customFormat="1" ht="18" customHeight="1">
      <c r="A498" s="131" t="s">
        <v>469</v>
      </c>
      <c r="B498" s="125">
        <v>124.55</v>
      </c>
      <c r="C498" s="125">
        <v>0</v>
      </c>
      <c r="D498" s="125">
        <v>124.55</v>
      </c>
    </row>
    <row r="499" spans="1:4" s="123" customFormat="1" ht="18" customHeight="1">
      <c r="A499" s="131" t="s">
        <v>470</v>
      </c>
      <c r="B499" s="125">
        <v>0</v>
      </c>
      <c r="C499" s="125">
        <v>0</v>
      </c>
      <c r="D499" s="125">
        <v>0</v>
      </c>
    </row>
    <row r="500" spans="1:4" s="123" customFormat="1" ht="18" customHeight="1">
      <c r="A500" s="131" t="s">
        <v>471</v>
      </c>
      <c r="B500" s="125">
        <v>0</v>
      </c>
      <c r="C500" s="125">
        <v>0</v>
      </c>
      <c r="D500" s="125">
        <v>0</v>
      </c>
    </row>
    <row r="501" spans="1:4" s="123" customFormat="1" ht="18" customHeight="1">
      <c r="A501" s="131" t="s">
        <v>472</v>
      </c>
      <c r="B501" s="125">
        <v>0</v>
      </c>
      <c r="C501" s="125">
        <v>0</v>
      </c>
      <c r="D501" s="125">
        <v>0</v>
      </c>
    </row>
    <row r="502" spans="1:4" s="123" customFormat="1" ht="18" customHeight="1">
      <c r="A502" s="131" t="s">
        <v>369</v>
      </c>
      <c r="B502" s="125">
        <v>418</v>
      </c>
      <c r="C502" s="125">
        <v>0</v>
      </c>
      <c r="D502" s="125">
        <v>418</v>
      </c>
    </row>
    <row r="503" spans="1:4" s="123" customFormat="1" ht="18" customHeight="1">
      <c r="A503" s="131" t="s">
        <v>473</v>
      </c>
      <c r="B503" s="125">
        <v>386.3995215311005</v>
      </c>
      <c r="C503" s="125">
        <v>0</v>
      </c>
      <c r="D503" s="125">
        <v>386.3995215311005</v>
      </c>
    </row>
    <row r="504" spans="1:4" s="123" customFormat="1" ht="18" customHeight="1">
      <c r="A504" s="3" t="s">
        <v>489</v>
      </c>
      <c r="B504" s="195">
        <v>753289.68</v>
      </c>
      <c r="C504" s="195">
        <v>0</v>
      </c>
      <c r="D504" s="195">
        <v>753289.68</v>
      </c>
    </row>
    <row r="505" spans="1:4" s="123" customFormat="1" ht="18" customHeight="1">
      <c r="A505" s="3" t="s">
        <v>490</v>
      </c>
      <c r="B505" s="195">
        <v>2045081.35</v>
      </c>
      <c r="C505" s="195">
        <v>0</v>
      </c>
      <c r="D505" s="195">
        <v>2045081.35</v>
      </c>
    </row>
    <row r="506" spans="1:4" s="123" customFormat="1" ht="18" customHeight="1">
      <c r="A506" s="3" t="s">
        <v>491</v>
      </c>
      <c r="B506" s="195">
        <v>-1291791.67</v>
      </c>
      <c r="C506" s="195">
        <v>0</v>
      </c>
      <c r="D506" s="195">
        <v>-1291791.67</v>
      </c>
    </row>
    <row r="507" spans="2:4" s="123" customFormat="1" ht="21" customHeight="1">
      <c r="B507" s="129"/>
      <c r="C507" s="129"/>
      <c r="D507" s="129"/>
    </row>
    <row r="508" spans="1:4" s="123" customFormat="1" ht="18" customHeight="1">
      <c r="A508" s="130" t="s">
        <v>125</v>
      </c>
      <c r="B508" s="129"/>
      <c r="C508" s="129"/>
      <c r="D508" s="129"/>
    </row>
    <row r="509" spans="1:4" s="123" customFormat="1" ht="18" customHeight="1">
      <c r="A509" s="131"/>
      <c r="B509" s="132" t="s">
        <v>361</v>
      </c>
      <c r="C509" s="132" t="s">
        <v>362</v>
      </c>
      <c r="D509" s="132" t="s">
        <v>363</v>
      </c>
    </row>
    <row r="510" spans="1:4" s="123" customFormat="1" ht="18" customHeight="1">
      <c r="A510" s="131" t="s">
        <v>462</v>
      </c>
      <c r="B510" s="125">
        <v>5090.24</v>
      </c>
      <c r="C510" s="125">
        <v>67.68000000000029</v>
      </c>
      <c r="D510" s="125">
        <v>5157.92</v>
      </c>
    </row>
    <row r="511" spans="1:4" s="123" customFormat="1" ht="18" customHeight="1">
      <c r="A511" s="131" t="s">
        <v>367</v>
      </c>
      <c r="B511" s="125">
        <v>2952131</v>
      </c>
      <c r="C511" s="125">
        <v>35780</v>
      </c>
      <c r="D511" s="125">
        <v>2987911</v>
      </c>
    </row>
    <row r="512" spans="1:4" s="123" customFormat="1" ht="18" customHeight="1">
      <c r="A512" s="131" t="s">
        <v>368</v>
      </c>
      <c r="B512" s="125">
        <v>579.9590981957629</v>
      </c>
      <c r="C512" s="125">
        <v>528.6643026004706</v>
      </c>
      <c r="D512" s="125">
        <v>579.286030027608</v>
      </c>
    </row>
    <row r="513" spans="1:4" s="123" customFormat="1" ht="18" customHeight="1">
      <c r="A513" s="131" t="s">
        <v>370</v>
      </c>
      <c r="B513" s="125">
        <v>3927020</v>
      </c>
      <c r="C513" s="125">
        <v>4114700</v>
      </c>
      <c r="D513" s="125">
        <v>8041720</v>
      </c>
    </row>
    <row r="514" spans="1:4" s="123" customFormat="1" ht="18" customHeight="1">
      <c r="A514" s="131" t="s">
        <v>463</v>
      </c>
      <c r="B514" s="125">
        <v>2694013</v>
      </c>
      <c r="C514" s="125">
        <v>2132389</v>
      </c>
      <c r="D514" s="125">
        <v>4826402</v>
      </c>
    </row>
    <row r="515" spans="1:4" s="123" customFormat="1" ht="18" customHeight="1">
      <c r="A515" s="131" t="s">
        <v>364</v>
      </c>
      <c r="B515" s="125">
        <v>68.60196790441607</v>
      </c>
      <c r="C515" s="125">
        <v>51.82368094879335</v>
      </c>
      <c r="D515" s="125">
        <v>60.01703615644414</v>
      </c>
    </row>
    <row r="516" spans="1:4" s="123" customFormat="1" ht="18" customHeight="1">
      <c r="A516" s="131" t="s">
        <v>464</v>
      </c>
      <c r="B516" s="125">
        <v>2649554</v>
      </c>
      <c r="C516" s="125">
        <v>2132389</v>
      </c>
      <c r="D516" s="125">
        <v>4781943</v>
      </c>
    </row>
    <row r="517" spans="1:4" s="123" customFormat="1" ht="18" customHeight="1">
      <c r="A517" s="131" t="s">
        <v>364</v>
      </c>
      <c r="B517" s="125">
        <v>67.469837179337</v>
      </c>
      <c r="C517" s="125">
        <v>51.82368094879335</v>
      </c>
      <c r="D517" s="125">
        <v>59.46418179195496</v>
      </c>
    </row>
    <row r="518" spans="1:4" s="123" customFormat="1" ht="18" customHeight="1">
      <c r="A518" s="131" t="s">
        <v>465</v>
      </c>
      <c r="B518" s="125">
        <v>91576994.305</v>
      </c>
      <c r="C518" s="125">
        <v>702301.054</v>
      </c>
      <c r="D518" s="125">
        <v>92279295.359</v>
      </c>
    </row>
    <row r="519" spans="1:4" s="123" customFormat="1" ht="18" customHeight="1">
      <c r="A519" s="131" t="s">
        <v>466</v>
      </c>
      <c r="B519" s="125">
        <v>37447547.402</v>
      </c>
      <c r="C519" s="125">
        <v>197009.90599999577</v>
      </c>
      <c r="D519" s="125">
        <v>37644557.308</v>
      </c>
    </row>
    <row r="520" spans="1:4" s="123" customFormat="1" ht="18" customHeight="1">
      <c r="A520" s="131" t="s">
        <v>467</v>
      </c>
      <c r="B520" s="125">
        <v>37399616.252</v>
      </c>
      <c r="C520" s="125">
        <v>160707.04900000244</v>
      </c>
      <c r="D520" s="125">
        <v>37560323.301</v>
      </c>
    </row>
    <row r="521" spans="1:4" s="123" customFormat="1" ht="18" customHeight="1">
      <c r="A521" s="131" t="s">
        <v>468</v>
      </c>
      <c r="B521" s="125">
        <v>45978.024000000005</v>
      </c>
      <c r="C521" s="125">
        <v>37080.731</v>
      </c>
      <c r="D521" s="125">
        <v>83058.755</v>
      </c>
    </row>
    <row r="522" spans="1:4" s="123" customFormat="1" ht="18" customHeight="1">
      <c r="A522" s="131" t="s">
        <v>469</v>
      </c>
      <c r="B522" s="125">
        <v>1585.779</v>
      </c>
      <c r="C522" s="125">
        <v>777.874</v>
      </c>
      <c r="D522" s="125">
        <v>2363.653</v>
      </c>
    </row>
    <row r="523" spans="1:4" s="123" customFormat="1" ht="18" customHeight="1">
      <c r="A523" s="131" t="s">
        <v>470</v>
      </c>
      <c r="B523" s="125">
        <v>37199518.403</v>
      </c>
      <c r="C523" s="125">
        <v>0</v>
      </c>
      <c r="D523" s="125">
        <v>37199518.403</v>
      </c>
    </row>
    <row r="524" spans="1:4" s="123" customFormat="1" ht="18" customHeight="1">
      <c r="A524" s="131" t="s">
        <v>471</v>
      </c>
      <c r="B524" s="125">
        <v>37199313.923</v>
      </c>
      <c r="C524" s="125">
        <v>0</v>
      </c>
      <c r="D524" s="125">
        <v>37199313.923</v>
      </c>
    </row>
    <row r="525" spans="1:4" s="123" customFormat="1" ht="18" customHeight="1">
      <c r="A525" s="131" t="s">
        <v>472</v>
      </c>
      <c r="B525" s="125">
        <v>0</v>
      </c>
      <c r="C525" s="125">
        <v>0</v>
      </c>
      <c r="D525" s="125">
        <v>0</v>
      </c>
    </row>
    <row r="526" spans="1:4" s="123" customFormat="1" ht="18" customHeight="1">
      <c r="A526" s="131" t="s">
        <v>369</v>
      </c>
      <c r="B526" s="125">
        <v>3048</v>
      </c>
      <c r="C526" s="125">
        <v>56</v>
      </c>
      <c r="D526" s="125">
        <v>3104</v>
      </c>
    </row>
    <row r="527" spans="1:4" s="123" customFormat="1" ht="18" customHeight="1">
      <c r="A527" s="131" t="s">
        <v>473</v>
      </c>
      <c r="B527" s="125">
        <v>968.5469160104986</v>
      </c>
      <c r="C527" s="125">
        <v>638.9285714285714</v>
      </c>
      <c r="D527" s="125">
        <v>962.6001932989691</v>
      </c>
    </row>
    <row r="528" spans="1:4" s="123" customFormat="1" ht="21" customHeight="1">
      <c r="A528" s="3" t="s">
        <v>489</v>
      </c>
      <c r="B528" s="195">
        <v>79159605.97</v>
      </c>
      <c r="C528" s="195">
        <v>6780929.69</v>
      </c>
      <c r="D528" s="195">
        <v>85940535.66</v>
      </c>
    </row>
    <row r="529" spans="1:4" s="123" customFormat="1" ht="18" customHeight="1">
      <c r="A529" s="3" t="s">
        <v>490</v>
      </c>
      <c r="B529" s="195">
        <v>73826673.4</v>
      </c>
      <c r="C529" s="195">
        <v>9532758.05</v>
      </c>
      <c r="D529" s="195">
        <v>83359431.45</v>
      </c>
    </row>
    <row r="530" spans="1:4" s="123" customFormat="1" ht="18" customHeight="1">
      <c r="A530" s="3" t="s">
        <v>491</v>
      </c>
      <c r="B530" s="195">
        <v>5332932.57</v>
      </c>
      <c r="C530" s="195">
        <v>-2751828.36</v>
      </c>
      <c r="D530" s="195">
        <v>2581104.2100000004</v>
      </c>
    </row>
    <row r="531" spans="2:4" s="123" customFormat="1" ht="18" customHeight="1">
      <c r="B531" s="129"/>
      <c r="C531" s="129"/>
      <c r="D531" s="129"/>
    </row>
    <row r="532" spans="1:4" s="123" customFormat="1" ht="18" customHeight="1">
      <c r="A532" s="130" t="s">
        <v>2</v>
      </c>
      <c r="B532" s="129"/>
      <c r="C532" s="129"/>
      <c r="D532" s="129"/>
    </row>
    <row r="533" spans="1:4" s="123" customFormat="1" ht="18" customHeight="1">
      <c r="A533" s="131"/>
      <c r="B533" s="132" t="s">
        <v>361</v>
      </c>
      <c r="C533" s="132" t="s">
        <v>362</v>
      </c>
      <c r="D533" s="132" t="s">
        <v>363</v>
      </c>
    </row>
    <row r="534" spans="1:4" s="123" customFormat="1" ht="18" customHeight="1">
      <c r="A534" s="131" t="s">
        <v>462</v>
      </c>
      <c r="B534" s="125">
        <v>419094.05</v>
      </c>
      <c r="C534" s="125">
        <v>134762.34000000003</v>
      </c>
      <c r="D534" s="125">
        <v>553856.39</v>
      </c>
    </row>
    <row r="535" spans="1:4" s="123" customFormat="1" ht="18" customHeight="1">
      <c r="A535" s="131" t="s">
        <v>367</v>
      </c>
      <c r="B535" s="125">
        <v>230589506</v>
      </c>
      <c r="C535" s="125">
        <v>102869701</v>
      </c>
      <c r="D535" s="125">
        <v>333459207</v>
      </c>
    </row>
    <row r="536" spans="1:4" s="123" customFormat="1" ht="18" customHeight="1">
      <c r="A536" s="131" t="s">
        <v>368</v>
      </c>
      <c r="B536" s="125">
        <v>550.2094482133546</v>
      </c>
      <c r="C536" s="125">
        <v>763.3416056741073</v>
      </c>
      <c r="D536" s="125">
        <v>602.0679963627394</v>
      </c>
    </row>
    <row r="537" spans="1:4" s="123" customFormat="1" ht="18" customHeight="1">
      <c r="A537" s="131" t="s">
        <v>370</v>
      </c>
      <c r="B537" s="125">
        <v>39639544411</v>
      </c>
      <c r="C537" s="125">
        <v>24060943186</v>
      </c>
      <c r="D537" s="125">
        <v>63700487597</v>
      </c>
    </row>
    <row r="538" spans="1:4" s="123" customFormat="1" ht="18" customHeight="1">
      <c r="A538" s="131" t="s">
        <v>463</v>
      </c>
      <c r="B538" s="125">
        <v>26430138513</v>
      </c>
      <c r="C538" s="125">
        <v>18140807667</v>
      </c>
      <c r="D538" s="125">
        <v>44570946180</v>
      </c>
    </row>
    <row r="539" spans="1:4" s="123" customFormat="1" ht="18" customHeight="1">
      <c r="A539" s="131" t="s">
        <v>364</v>
      </c>
      <c r="B539" s="125">
        <v>66.67619142884402</v>
      </c>
      <c r="C539" s="125">
        <v>75.3952475044924</v>
      </c>
      <c r="D539" s="125">
        <v>69.96955260684548</v>
      </c>
    </row>
    <row r="540" spans="1:4" s="123" customFormat="1" ht="18" customHeight="1">
      <c r="A540" s="131" t="s">
        <v>464</v>
      </c>
      <c r="B540" s="125">
        <v>25842763418</v>
      </c>
      <c r="C540" s="125">
        <v>17551100469</v>
      </c>
      <c r="D540" s="125">
        <v>43393863887</v>
      </c>
    </row>
    <row r="541" spans="1:4" s="123" customFormat="1" ht="18" customHeight="1">
      <c r="A541" s="131" t="s">
        <v>364</v>
      </c>
      <c r="B541" s="125">
        <v>65.19440069757364</v>
      </c>
      <c r="C541" s="125">
        <v>72.94435772248616</v>
      </c>
      <c r="D541" s="125">
        <v>68.12171385803278</v>
      </c>
    </row>
    <row r="542" spans="1:4" s="123" customFormat="1" ht="18" customHeight="1">
      <c r="A542" s="131" t="s">
        <v>465</v>
      </c>
      <c r="B542" s="125">
        <v>4109984924.8</v>
      </c>
      <c r="C542" s="125">
        <v>3860080496.8</v>
      </c>
      <c r="D542" s="125">
        <v>7970065421.6</v>
      </c>
    </row>
    <row r="543" spans="1:4" s="123" customFormat="1" ht="18" customHeight="1">
      <c r="A543" s="131" t="s">
        <v>466</v>
      </c>
      <c r="B543" s="125">
        <v>2523718275.171</v>
      </c>
      <c r="C543" s="125">
        <v>1817927930.2120004</v>
      </c>
      <c r="D543" s="125">
        <v>4341646205.383</v>
      </c>
    </row>
    <row r="544" spans="1:4" s="123" customFormat="1" ht="18" customHeight="1">
      <c r="A544" s="131" t="s">
        <v>467</v>
      </c>
      <c r="B544" s="125">
        <v>2097647779.535</v>
      </c>
      <c r="C544" s="125">
        <v>1316835549.7359998</v>
      </c>
      <c r="D544" s="125">
        <v>3414483329.271</v>
      </c>
    </row>
    <row r="545" spans="1:4" s="123" customFormat="1" ht="18" customHeight="1">
      <c r="A545" s="131" t="s">
        <v>468</v>
      </c>
      <c r="B545" s="125">
        <v>378419873.924</v>
      </c>
      <c r="C545" s="125">
        <v>456392708.619</v>
      </c>
      <c r="D545" s="125">
        <v>834812582.543</v>
      </c>
    </row>
    <row r="546" spans="1:4" s="123" customFormat="1" ht="18" customHeight="1">
      <c r="A546" s="131" t="s">
        <v>469</v>
      </c>
      <c r="B546" s="125">
        <v>23292.725</v>
      </c>
      <c r="C546" s="125">
        <v>15159.54</v>
      </c>
      <c r="D546" s="125">
        <v>38452.265</v>
      </c>
    </row>
    <row r="547" spans="1:4" s="123" customFormat="1" ht="18" customHeight="1">
      <c r="A547" s="131" t="s">
        <v>470</v>
      </c>
      <c r="B547" s="125">
        <v>158677792.815</v>
      </c>
      <c r="C547" s="125">
        <v>974646.568</v>
      </c>
      <c r="D547" s="125">
        <v>159652439.383</v>
      </c>
    </row>
    <row r="548" spans="1:4" s="123" customFormat="1" ht="18" customHeight="1">
      <c r="A548" s="131" t="s">
        <v>471</v>
      </c>
      <c r="B548" s="125">
        <v>155057010.503</v>
      </c>
      <c r="C548" s="125">
        <v>487855.021</v>
      </c>
      <c r="D548" s="125">
        <v>155544865.524</v>
      </c>
    </row>
    <row r="549" spans="1:4" s="123" customFormat="1" ht="21" customHeight="1">
      <c r="A549" s="131" t="s">
        <v>472</v>
      </c>
      <c r="B549" s="125">
        <v>4360219.957</v>
      </c>
      <c r="C549" s="125">
        <v>0</v>
      </c>
      <c r="D549" s="125">
        <v>4360219.957</v>
      </c>
    </row>
    <row r="550" spans="1:4" s="123" customFormat="1" ht="18" customHeight="1">
      <c r="A550" s="131" t="s">
        <v>369</v>
      </c>
      <c r="B550" s="125">
        <v>257634</v>
      </c>
      <c r="C550" s="125">
        <v>20215</v>
      </c>
      <c r="D550" s="125">
        <v>277849</v>
      </c>
    </row>
    <row r="551" spans="1:4" s="123" customFormat="1" ht="18" customHeight="1">
      <c r="A551" s="131" t="s">
        <v>473</v>
      </c>
      <c r="B551" s="125">
        <v>895.0274653190185</v>
      </c>
      <c r="C551" s="125">
        <v>5088.780657927282</v>
      </c>
      <c r="D551" s="125">
        <v>1200.1454279122834</v>
      </c>
    </row>
    <row r="552" spans="1:4" s="123" customFormat="1" ht="18" customHeight="1">
      <c r="A552" s="3" t="s">
        <v>489</v>
      </c>
      <c r="B552" s="195">
        <v>5530337095.56</v>
      </c>
      <c r="C552" s="195">
        <v>3098133330.58</v>
      </c>
      <c r="D552" s="195">
        <v>8628470426.14</v>
      </c>
    </row>
    <row r="553" spans="1:4" s="123" customFormat="1" ht="18" customHeight="1">
      <c r="A553" s="3" t="s">
        <v>490</v>
      </c>
      <c r="B553" s="195">
        <v>6045755152.79</v>
      </c>
      <c r="C553" s="195">
        <v>3494837870.42</v>
      </c>
      <c r="D553" s="195">
        <v>9540593023.21</v>
      </c>
    </row>
    <row r="554" spans="1:4" s="123" customFormat="1" ht="18" customHeight="1">
      <c r="A554" s="3" t="s">
        <v>491</v>
      </c>
      <c r="B554" s="195">
        <v>-515418057.23</v>
      </c>
      <c r="C554" s="195">
        <v>-396704539.84</v>
      </c>
      <c r="D554" s="195">
        <v>-912122597.0699999</v>
      </c>
    </row>
    <row r="555" spans="2:4" s="123" customFormat="1" ht="18" customHeight="1">
      <c r="B555" s="129"/>
      <c r="C555" s="129"/>
      <c r="D555" s="129"/>
    </row>
    <row r="556" spans="1:4" s="123" customFormat="1" ht="18" customHeight="1">
      <c r="A556" s="130" t="s">
        <v>124</v>
      </c>
      <c r="B556" s="129"/>
      <c r="C556" s="129"/>
      <c r="D556" s="129"/>
    </row>
    <row r="557" spans="1:4" s="123" customFormat="1" ht="18" customHeight="1">
      <c r="A557" s="131"/>
      <c r="B557" s="132" t="s">
        <v>361</v>
      </c>
      <c r="C557" s="132" t="s">
        <v>362</v>
      </c>
      <c r="D557" s="132" t="s">
        <v>363</v>
      </c>
    </row>
    <row r="558" spans="1:4" s="123" customFormat="1" ht="18" customHeight="1">
      <c r="A558" s="131" t="s">
        <v>462</v>
      </c>
      <c r="B558" s="125">
        <v>2601.59</v>
      </c>
      <c r="C558" s="125">
        <v>0</v>
      </c>
      <c r="D558" s="125">
        <v>2601.59</v>
      </c>
    </row>
    <row r="559" spans="1:4" s="123" customFormat="1" ht="18" customHeight="1">
      <c r="A559" s="131" t="s">
        <v>367</v>
      </c>
      <c r="B559" s="125">
        <v>522822</v>
      </c>
      <c r="C559" s="125">
        <v>0</v>
      </c>
      <c r="D559" s="125">
        <v>522822</v>
      </c>
    </row>
    <row r="560" spans="1:4" s="123" customFormat="1" ht="18" customHeight="1">
      <c r="A560" s="131" t="s">
        <v>368</v>
      </c>
      <c r="B560" s="125">
        <v>200.96248832444772</v>
      </c>
      <c r="C560" s="125">
        <v>0</v>
      </c>
      <c r="D560" s="125">
        <v>200.96248832444772</v>
      </c>
    </row>
    <row r="561" spans="1:4" s="123" customFormat="1" ht="18" customHeight="1">
      <c r="A561" s="131" t="s">
        <v>370</v>
      </c>
      <c r="B561" s="125">
        <v>9929248</v>
      </c>
      <c r="C561" s="125">
        <v>0</v>
      </c>
      <c r="D561" s="125">
        <v>9929248</v>
      </c>
    </row>
    <row r="562" spans="1:4" s="123" customFormat="1" ht="18" customHeight="1">
      <c r="A562" s="131" t="s">
        <v>463</v>
      </c>
      <c r="B562" s="125">
        <v>3475890</v>
      </c>
      <c r="C562" s="125">
        <v>0</v>
      </c>
      <c r="D562" s="125">
        <v>3475890</v>
      </c>
    </row>
    <row r="563" spans="1:4" s="123" customFormat="1" ht="18" customHeight="1">
      <c r="A563" s="131" t="s">
        <v>364</v>
      </c>
      <c r="B563" s="125">
        <v>35.00657854451818</v>
      </c>
      <c r="C563" s="125">
        <v>0</v>
      </c>
      <c r="D563" s="125">
        <v>35.00657854451818</v>
      </c>
    </row>
    <row r="564" spans="1:4" s="123" customFormat="1" ht="18" customHeight="1">
      <c r="A564" s="131" t="s">
        <v>464</v>
      </c>
      <c r="B564" s="125">
        <v>3399006</v>
      </c>
      <c r="C564" s="125">
        <v>0</v>
      </c>
      <c r="D564" s="125">
        <v>3399006</v>
      </c>
    </row>
    <row r="565" spans="1:4" s="123" customFormat="1" ht="18" customHeight="1">
      <c r="A565" s="131" t="s">
        <v>364</v>
      </c>
      <c r="B565" s="125">
        <v>34.23226008656446</v>
      </c>
      <c r="C565" s="125">
        <v>0</v>
      </c>
      <c r="D565" s="125">
        <v>34.23226008656446</v>
      </c>
    </row>
    <row r="566" spans="1:4" s="123" customFormat="1" ht="18" customHeight="1">
      <c r="A566" s="131" t="s">
        <v>465</v>
      </c>
      <c r="B566" s="125">
        <v>941079.6</v>
      </c>
      <c r="C566" s="125">
        <v>0</v>
      </c>
      <c r="D566" s="125">
        <v>941079.6</v>
      </c>
    </row>
    <row r="567" spans="1:4" s="123" customFormat="1" ht="18" customHeight="1">
      <c r="A567" s="131" t="s">
        <v>466</v>
      </c>
      <c r="B567" s="125">
        <v>267906.053</v>
      </c>
      <c r="C567" s="125">
        <v>0</v>
      </c>
      <c r="D567" s="125">
        <v>267906.053</v>
      </c>
    </row>
    <row r="568" spans="1:4" s="123" customFormat="1" ht="18" customHeight="1">
      <c r="A568" s="131" t="s">
        <v>467</v>
      </c>
      <c r="B568" s="125">
        <v>255024.14</v>
      </c>
      <c r="C568" s="125">
        <v>0</v>
      </c>
      <c r="D568" s="125">
        <v>255024.14</v>
      </c>
    </row>
    <row r="569" spans="1:4" s="123" customFormat="1" ht="18" customHeight="1">
      <c r="A569" s="131" t="s">
        <v>468</v>
      </c>
      <c r="B569" s="125">
        <v>7214.303</v>
      </c>
      <c r="C569" s="125">
        <v>0</v>
      </c>
      <c r="D569" s="125">
        <v>7214.303</v>
      </c>
    </row>
    <row r="570" spans="1:4" s="123" customFormat="1" ht="21" customHeight="1">
      <c r="A570" s="131" t="s">
        <v>469</v>
      </c>
      <c r="B570" s="125">
        <v>98.69</v>
      </c>
      <c r="C570" s="125">
        <v>0</v>
      </c>
      <c r="D570" s="125">
        <v>98.69</v>
      </c>
    </row>
    <row r="571" spans="1:4" s="123" customFormat="1" ht="18" customHeight="1">
      <c r="A571" s="131" t="s">
        <v>470</v>
      </c>
      <c r="B571" s="125">
        <v>0</v>
      </c>
      <c r="C571" s="125">
        <v>0</v>
      </c>
      <c r="D571" s="125">
        <v>0</v>
      </c>
    </row>
    <row r="572" spans="1:4" s="123" customFormat="1" ht="18" customHeight="1">
      <c r="A572" s="131" t="s">
        <v>471</v>
      </c>
      <c r="B572" s="125">
        <v>0</v>
      </c>
      <c r="C572" s="125">
        <v>0</v>
      </c>
      <c r="D572" s="125">
        <v>0</v>
      </c>
    </row>
    <row r="573" spans="1:4" s="123" customFormat="1" ht="18" customHeight="1">
      <c r="A573" s="131" t="s">
        <v>472</v>
      </c>
      <c r="B573" s="125">
        <v>0</v>
      </c>
      <c r="C573" s="125">
        <v>0</v>
      </c>
      <c r="D573" s="125">
        <v>0</v>
      </c>
    </row>
    <row r="574" spans="1:4" s="123" customFormat="1" ht="18" customHeight="1">
      <c r="A574" s="131" t="s">
        <v>369</v>
      </c>
      <c r="B574" s="125">
        <v>2605</v>
      </c>
      <c r="C574" s="125">
        <v>0</v>
      </c>
      <c r="D574" s="125">
        <v>2605</v>
      </c>
    </row>
    <row r="575" spans="1:4" s="123" customFormat="1" ht="18" customHeight="1">
      <c r="A575" s="131" t="s">
        <v>473</v>
      </c>
      <c r="B575" s="125">
        <v>200.69942418426103</v>
      </c>
      <c r="C575" s="125">
        <v>0</v>
      </c>
      <c r="D575" s="125">
        <v>200.69942418426103</v>
      </c>
    </row>
    <row r="576" spans="1:4" s="123" customFormat="1" ht="18" customHeight="1">
      <c r="A576" s="3" t="s">
        <v>489</v>
      </c>
      <c r="B576" s="195">
        <v>6956684.25</v>
      </c>
      <c r="C576" s="195">
        <v>0</v>
      </c>
      <c r="D576" s="195">
        <v>6956684.25</v>
      </c>
    </row>
    <row r="577" spans="1:4" s="123" customFormat="1" ht="18" customHeight="1">
      <c r="A577" s="3" t="s">
        <v>490</v>
      </c>
      <c r="B577" s="195">
        <v>4259679.92</v>
      </c>
      <c r="C577" s="195">
        <v>0</v>
      </c>
      <c r="D577" s="195">
        <v>4259679.92</v>
      </c>
    </row>
    <row r="578" spans="1:4" s="123" customFormat="1" ht="18" customHeight="1">
      <c r="A578" s="3" t="s">
        <v>491</v>
      </c>
      <c r="B578" s="195">
        <v>2697004.33</v>
      </c>
      <c r="C578" s="195">
        <v>0</v>
      </c>
      <c r="D578" s="195">
        <v>2697004.33</v>
      </c>
    </row>
    <row r="579" spans="2:4" s="123" customFormat="1" ht="18" customHeight="1">
      <c r="B579" s="129"/>
      <c r="C579" s="129"/>
      <c r="D579" s="129"/>
    </row>
    <row r="580" spans="1:4" s="123" customFormat="1" ht="18" customHeight="1">
      <c r="A580" s="130" t="s">
        <v>126</v>
      </c>
      <c r="B580" s="129"/>
      <c r="C580" s="129"/>
      <c r="D580" s="129"/>
    </row>
    <row r="581" spans="1:4" s="123" customFormat="1" ht="18" customHeight="1">
      <c r="A581" s="131"/>
      <c r="B581" s="132" t="s">
        <v>361</v>
      </c>
      <c r="C581" s="132" t="s">
        <v>362</v>
      </c>
      <c r="D581" s="132" t="s">
        <v>363</v>
      </c>
    </row>
    <row r="582" spans="1:4" s="123" customFormat="1" ht="18" customHeight="1">
      <c r="A582" s="131" t="s">
        <v>462</v>
      </c>
      <c r="B582" s="125">
        <v>9985.15</v>
      </c>
      <c r="C582" s="125">
        <v>0</v>
      </c>
      <c r="D582" s="125">
        <v>9985.15</v>
      </c>
    </row>
    <row r="583" spans="1:4" s="123" customFormat="1" ht="18" customHeight="1">
      <c r="A583" s="131" t="s">
        <v>367</v>
      </c>
      <c r="B583" s="125">
        <v>4683027</v>
      </c>
      <c r="C583" s="125">
        <v>0</v>
      </c>
      <c r="D583" s="125">
        <v>4683027</v>
      </c>
    </row>
    <row r="584" spans="1:4" s="123" customFormat="1" ht="18" customHeight="1">
      <c r="A584" s="131" t="s">
        <v>368</v>
      </c>
      <c r="B584" s="125">
        <v>468.99916375818094</v>
      </c>
      <c r="C584" s="125">
        <v>0</v>
      </c>
      <c r="D584" s="125">
        <v>468.99916375818094</v>
      </c>
    </row>
    <row r="585" spans="1:4" s="123" customFormat="1" ht="18" customHeight="1">
      <c r="A585" s="131" t="s">
        <v>370</v>
      </c>
      <c r="B585" s="125">
        <v>74223231</v>
      </c>
      <c r="C585" s="125">
        <v>0</v>
      </c>
      <c r="D585" s="125">
        <v>74223231</v>
      </c>
    </row>
    <row r="586" spans="1:4" s="123" customFormat="1" ht="18" customHeight="1">
      <c r="A586" s="131" t="s">
        <v>463</v>
      </c>
      <c r="B586" s="125">
        <v>62230446</v>
      </c>
      <c r="C586" s="125">
        <v>0</v>
      </c>
      <c r="D586" s="125">
        <v>62230446</v>
      </c>
    </row>
    <row r="587" spans="1:4" s="123" customFormat="1" ht="18" customHeight="1">
      <c r="A587" s="131" t="s">
        <v>364</v>
      </c>
      <c r="B587" s="125">
        <v>83.84227574248284</v>
      </c>
      <c r="C587" s="125">
        <v>0</v>
      </c>
      <c r="D587" s="125">
        <v>83.84227574248284</v>
      </c>
    </row>
    <row r="588" spans="1:4" s="123" customFormat="1" ht="18" customHeight="1">
      <c r="A588" s="131" t="s">
        <v>464</v>
      </c>
      <c r="B588" s="125">
        <v>62169704</v>
      </c>
      <c r="C588" s="125">
        <v>0</v>
      </c>
      <c r="D588" s="125">
        <v>62169704</v>
      </c>
    </row>
    <row r="589" spans="1:4" s="123" customFormat="1" ht="18" customHeight="1">
      <c r="A589" s="131" t="s">
        <v>364</v>
      </c>
      <c r="B589" s="125">
        <v>83.76043883080217</v>
      </c>
      <c r="C589" s="125">
        <v>0</v>
      </c>
      <c r="D589" s="125">
        <v>83.76043883080217</v>
      </c>
    </row>
    <row r="590" spans="1:4" s="123" customFormat="1" ht="18" customHeight="1">
      <c r="A590" s="131" t="s">
        <v>465</v>
      </c>
      <c r="B590" s="125">
        <v>77673794.806</v>
      </c>
      <c r="C590" s="125">
        <v>0</v>
      </c>
      <c r="D590" s="125">
        <v>77673794.806</v>
      </c>
    </row>
    <row r="591" spans="1:4" s="123" customFormat="1" ht="18" customHeight="1">
      <c r="A591" s="131" t="s">
        <v>466</v>
      </c>
      <c r="B591" s="125">
        <v>49085992.776</v>
      </c>
      <c r="C591" s="125">
        <v>0</v>
      </c>
      <c r="D591" s="125">
        <v>49085992.776</v>
      </c>
    </row>
    <row r="592" spans="1:4" s="123" customFormat="1" ht="18" customHeight="1">
      <c r="A592" s="131" t="s">
        <v>467</v>
      </c>
      <c r="B592" s="125">
        <v>48605090.494</v>
      </c>
      <c r="C592" s="125">
        <v>0</v>
      </c>
      <c r="D592" s="125">
        <v>48605090.494</v>
      </c>
    </row>
    <row r="593" spans="1:4" s="123" customFormat="1" ht="18" customHeight="1">
      <c r="A593" s="131" t="s">
        <v>468</v>
      </c>
      <c r="B593" s="125">
        <v>476346.632</v>
      </c>
      <c r="C593" s="125">
        <v>0</v>
      </c>
      <c r="D593" s="125">
        <v>476346.632</v>
      </c>
    </row>
    <row r="594" spans="1:4" s="123" customFormat="1" ht="21" customHeight="1">
      <c r="A594" s="131" t="s">
        <v>469</v>
      </c>
      <c r="B594" s="125">
        <v>0</v>
      </c>
      <c r="C594" s="125">
        <v>0</v>
      </c>
      <c r="D594" s="125">
        <v>0</v>
      </c>
    </row>
    <row r="595" spans="1:4" s="123" customFormat="1" ht="18" customHeight="1">
      <c r="A595" s="131" t="s">
        <v>470</v>
      </c>
      <c r="B595" s="125">
        <v>749368.132</v>
      </c>
      <c r="C595" s="125">
        <v>0</v>
      </c>
      <c r="D595" s="125">
        <v>749368.132</v>
      </c>
    </row>
    <row r="596" spans="1:4" s="123" customFormat="1" ht="18" customHeight="1">
      <c r="A596" s="131" t="s">
        <v>471</v>
      </c>
      <c r="B596" s="125">
        <v>749368.132</v>
      </c>
      <c r="C596" s="125">
        <v>0</v>
      </c>
      <c r="D596" s="125">
        <v>749368.132</v>
      </c>
    </row>
    <row r="597" spans="1:4" s="123" customFormat="1" ht="18" customHeight="1">
      <c r="A597" s="131" t="s">
        <v>472</v>
      </c>
      <c r="B597" s="125">
        <v>43192994.562</v>
      </c>
      <c r="C597" s="125">
        <v>0</v>
      </c>
      <c r="D597" s="125">
        <v>43192994.562</v>
      </c>
    </row>
    <row r="598" spans="1:4" s="123" customFormat="1" ht="18" customHeight="1">
      <c r="A598" s="131" t="s">
        <v>369</v>
      </c>
      <c r="B598" s="125">
        <v>7291</v>
      </c>
      <c r="C598" s="125">
        <v>0</v>
      </c>
      <c r="D598" s="125">
        <v>7291</v>
      </c>
    </row>
    <row r="599" spans="1:4" s="123" customFormat="1" ht="18" customHeight="1">
      <c r="A599" s="131" t="s">
        <v>473</v>
      </c>
      <c r="B599" s="125">
        <v>642.3024276505281</v>
      </c>
      <c r="C599" s="125">
        <v>0</v>
      </c>
      <c r="D599" s="125">
        <v>642.3024276505281</v>
      </c>
    </row>
    <row r="600" spans="1:4" s="123" customFormat="1" ht="18" customHeight="1">
      <c r="A600" s="3" t="s">
        <v>489</v>
      </c>
      <c r="B600" s="195">
        <v>145367066.23</v>
      </c>
      <c r="C600" s="195">
        <v>0</v>
      </c>
      <c r="D600" s="195">
        <v>145367066.23</v>
      </c>
    </row>
    <row r="601" spans="1:4" s="123" customFormat="1" ht="18" customHeight="1">
      <c r="A601" s="3" t="s">
        <v>490</v>
      </c>
      <c r="B601" s="195">
        <v>129807335.74</v>
      </c>
      <c r="C601" s="195">
        <v>0</v>
      </c>
      <c r="D601" s="195">
        <v>129807335.74</v>
      </c>
    </row>
    <row r="602" spans="1:4" s="123" customFormat="1" ht="18" customHeight="1">
      <c r="A602" s="3" t="s">
        <v>491</v>
      </c>
      <c r="B602" s="195">
        <v>15559730.49</v>
      </c>
      <c r="C602" s="195">
        <v>0</v>
      </c>
      <c r="D602" s="195">
        <v>15559730.49</v>
      </c>
    </row>
    <row r="603" spans="1:4" ht="15" customHeight="1">
      <c r="A603" s="123"/>
      <c r="B603" s="129"/>
      <c r="C603" s="129"/>
      <c r="D603" s="129"/>
    </row>
    <row r="604" spans="1:4" ht="15" customHeight="1">
      <c r="A604" s="130" t="s">
        <v>123</v>
      </c>
      <c r="B604" s="129"/>
      <c r="C604" s="129"/>
      <c r="D604" s="129"/>
    </row>
    <row r="605" spans="1:4" s="123" customFormat="1" ht="18" customHeight="1">
      <c r="A605" s="131"/>
      <c r="B605" s="132" t="s">
        <v>361</v>
      </c>
      <c r="C605" s="132" t="s">
        <v>362</v>
      </c>
      <c r="D605" s="132" t="s">
        <v>363</v>
      </c>
    </row>
    <row r="606" spans="1:4" s="123" customFormat="1" ht="18" customHeight="1">
      <c r="A606" s="131" t="s">
        <v>462</v>
      </c>
      <c r="B606" s="125">
        <v>68353.14</v>
      </c>
      <c r="C606" s="125">
        <v>0</v>
      </c>
      <c r="D606" s="125">
        <v>68353.14</v>
      </c>
    </row>
    <row r="607" spans="1:4" s="123" customFormat="1" ht="18" customHeight="1">
      <c r="A607" s="131" t="s">
        <v>367</v>
      </c>
      <c r="B607" s="125">
        <v>24393366</v>
      </c>
      <c r="C607" s="125">
        <v>0</v>
      </c>
      <c r="D607" s="125">
        <v>24393366</v>
      </c>
    </row>
    <row r="608" spans="1:4" s="123" customFormat="1" ht="18" customHeight="1">
      <c r="A608" s="131" t="s">
        <v>368</v>
      </c>
      <c r="B608" s="125">
        <v>356.87264696252436</v>
      </c>
      <c r="C608" s="125">
        <v>0</v>
      </c>
      <c r="D608" s="125">
        <v>356.87264696252436</v>
      </c>
    </row>
    <row r="609" spans="1:4" s="123" customFormat="1" ht="18" customHeight="1">
      <c r="A609" s="131" t="s">
        <v>370</v>
      </c>
      <c r="B609" s="125">
        <v>1406408045</v>
      </c>
      <c r="C609" s="125">
        <v>0</v>
      </c>
      <c r="D609" s="125">
        <v>1406408045</v>
      </c>
    </row>
    <row r="610" spans="1:4" s="123" customFormat="1" ht="18" customHeight="1">
      <c r="A610" s="131" t="s">
        <v>463</v>
      </c>
      <c r="B610" s="125">
        <v>851301590</v>
      </c>
      <c r="C610" s="125">
        <v>0</v>
      </c>
      <c r="D610" s="125">
        <v>851301590</v>
      </c>
    </row>
    <row r="611" spans="1:4" s="123" customFormat="1" ht="18" customHeight="1">
      <c r="A611" s="131" t="s">
        <v>364</v>
      </c>
      <c r="B611" s="125">
        <v>60.530199114439796</v>
      </c>
      <c r="C611" s="125">
        <v>0</v>
      </c>
      <c r="D611" s="125">
        <v>60.530199114439796</v>
      </c>
    </row>
    <row r="612" spans="1:4" s="123" customFormat="1" ht="18" customHeight="1">
      <c r="A612" s="131" t="s">
        <v>464</v>
      </c>
      <c r="B612" s="125">
        <v>851041087</v>
      </c>
      <c r="C612" s="125">
        <v>0</v>
      </c>
      <c r="D612" s="125">
        <v>851041087</v>
      </c>
    </row>
    <row r="613" spans="1:4" s="123" customFormat="1" ht="18" customHeight="1">
      <c r="A613" s="131" t="s">
        <v>364</v>
      </c>
      <c r="B613" s="125">
        <v>60.51167653836906</v>
      </c>
      <c r="C613" s="125">
        <v>0</v>
      </c>
      <c r="D613" s="125">
        <v>60.51167653836906</v>
      </c>
    </row>
    <row r="614" spans="1:4" s="123" customFormat="1" ht="18" customHeight="1">
      <c r="A614" s="131" t="s">
        <v>465</v>
      </c>
      <c r="B614" s="125">
        <v>147151040.735</v>
      </c>
      <c r="C614" s="125">
        <v>0</v>
      </c>
      <c r="D614" s="125">
        <v>147151040.735</v>
      </c>
    </row>
    <row r="615" spans="1:4" s="123" customFormat="1" ht="18" customHeight="1">
      <c r="A615" s="131" t="s">
        <v>466</v>
      </c>
      <c r="B615" s="125">
        <v>76278849.088</v>
      </c>
      <c r="C615" s="125">
        <v>0</v>
      </c>
      <c r="D615" s="125">
        <v>76278849.088</v>
      </c>
    </row>
    <row r="616" spans="1:4" s="123" customFormat="1" ht="18" customHeight="1">
      <c r="A616" s="131" t="s">
        <v>467</v>
      </c>
      <c r="B616" s="125">
        <v>66645316.568</v>
      </c>
      <c r="C616" s="125">
        <v>0</v>
      </c>
      <c r="D616" s="125">
        <v>66645316.568</v>
      </c>
    </row>
    <row r="617" spans="1:4" s="123" customFormat="1" ht="18" customHeight="1">
      <c r="A617" s="131" t="s">
        <v>468</v>
      </c>
      <c r="B617" s="125">
        <v>9613994.795</v>
      </c>
      <c r="C617" s="125">
        <v>0</v>
      </c>
      <c r="D617" s="125">
        <v>9613994.795</v>
      </c>
    </row>
    <row r="618" spans="1:4" s="123" customFormat="1" ht="21" customHeight="1">
      <c r="A618" s="131" t="s">
        <v>469</v>
      </c>
      <c r="B618" s="125">
        <v>0</v>
      </c>
      <c r="C618" s="125">
        <v>0</v>
      </c>
      <c r="D618" s="125">
        <v>0</v>
      </c>
    </row>
    <row r="619" spans="1:4" s="123" customFormat="1" ht="18" customHeight="1">
      <c r="A619" s="131" t="s">
        <v>470</v>
      </c>
      <c r="B619" s="125">
        <v>217163.914</v>
      </c>
      <c r="C619" s="125">
        <v>0</v>
      </c>
      <c r="D619" s="125">
        <v>217163.914</v>
      </c>
    </row>
    <row r="620" spans="1:4" s="123" customFormat="1" ht="18" customHeight="1">
      <c r="A620" s="131" t="s">
        <v>471</v>
      </c>
      <c r="B620" s="125">
        <v>217163.914</v>
      </c>
      <c r="C620" s="125">
        <v>0</v>
      </c>
      <c r="D620" s="125">
        <v>217163.914</v>
      </c>
    </row>
    <row r="621" spans="1:4" s="123" customFormat="1" ht="18" customHeight="1">
      <c r="A621" s="131" t="s">
        <v>472</v>
      </c>
      <c r="B621" s="125">
        <v>2600071.129</v>
      </c>
      <c r="C621" s="125">
        <v>0</v>
      </c>
      <c r="D621" s="125">
        <v>2600071.129</v>
      </c>
    </row>
    <row r="622" spans="1:4" s="123" customFormat="1" ht="18" customHeight="1">
      <c r="A622" s="131" t="s">
        <v>369</v>
      </c>
      <c r="B622" s="125">
        <v>59969</v>
      </c>
      <c r="C622" s="125">
        <v>0</v>
      </c>
      <c r="D622" s="125">
        <v>59969</v>
      </c>
    </row>
    <row r="623" spans="1:4" s="123" customFormat="1" ht="18" customHeight="1">
      <c r="A623" s="131" t="s">
        <v>473</v>
      </c>
      <c r="B623" s="125">
        <v>406.76626256899397</v>
      </c>
      <c r="C623" s="125">
        <v>0</v>
      </c>
      <c r="D623" s="125">
        <v>406.76626256899397</v>
      </c>
    </row>
    <row r="624" spans="1:4" s="123" customFormat="1" ht="18" customHeight="1">
      <c r="A624" s="3" t="s">
        <v>489</v>
      </c>
      <c r="B624" s="195">
        <v>425428045.46</v>
      </c>
      <c r="C624" s="195">
        <v>0</v>
      </c>
      <c r="D624" s="195">
        <v>425428045.46</v>
      </c>
    </row>
    <row r="625" spans="1:4" s="123" customFormat="1" ht="18" customHeight="1">
      <c r="A625" s="3" t="s">
        <v>490</v>
      </c>
      <c r="B625" s="195">
        <v>457298099.46</v>
      </c>
      <c r="C625" s="195">
        <v>0</v>
      </c>
      <c r="D625" s="195">
        <v>457298099.46</v>
      </c>
    </row>
    <row r="626" spans="1:4" s="123" customFormat="1" ht="18" customHeight="1">
      <c r="A626" s="3" t="s">
        <v>491</v>
      </c>
      <c r="B626" s="195">
        <v>-31870054</v>
      </c>
      <c r="C626" s="195">
        <v>0</v>
      </c>
      <c r="D626" s="195">
        <v>-31870054</v>
      </c>
    </row>
    <row r="627" spans="1:4" ht="15" customHeight="1">
      <c r="A627" s="123"/>
      <c r="B627" s="129"/>
      <c r="C627" s="129"/>
      <c r="D627" s="129"/>
    </row>
    <row r="628" spans="1:4" ht="15" customHeight="1">
      <c r="A628" s="130" t="s">
        <v>129</v>
      </c>
      <c r="B628" s="129"/>
      <c r="C628" s="129"/>
      <c r="D628" s="129"/>
    </row>
    <row r="629" spans="1:4" s="123" customFormat="1" ht="18" customHeight="1">
      <c r="A629" s="131"/>
      <c r="B629" s="132" t="s">
        <v>361</v>
      </c>
      <c r="C629" s="132" t="s">
        <v>362</v>
      </c>
      <c r="D629" s="132" t="s">
        <v>363</v>
      </c>
    </row>
    <row r="630" spans="1:4" s="123" customFormat="1" ht="18" customHeight="1">
      <c r="A630" s="131" t="s">
        <v>462</v>
      </c>
      <c r="B630" s="125">
        <v>6414.77</v>
      </c>
      <c r="C630" s="125">
        <v>840.83</v>
      </c>
      <c r="D630" s="125">
        <v>7255.6</v>
      </c>
    </row>
    <row r="631" spans="1:4" s="123" customFormat="1" ht="18" customHeight="1">
      <c r="A631" s="131" t="s">
        <v>367</v>
      </c>
      <c r="B631" s="125">
        <v>3989421</v>
      </c>
      <c r="C631" s="125">
        <v>546557</v>
      </c>
      <c r="D631" s="125">
        <v>4535978</v>
      </c>
    </row>
    <row r="632" spans="1:4" s="123" customFormat="1" ht="18" customHeight="1">
      <c r="A632" s="131" t="s">
        <v>368</v>
      </c>
      <c r="B632" s="125">
        <v>621.9117754806485</v>
      </c>
      <c r="C632" s="125">
        <v>650.0208127683361</v>
      </c>
      <c r="D632" s="125">
        <v>625.1692485804068</v>
      </c>
    </row>
    <row r="633" spans="1:4" s="123" customFormat="1" ht="18" customHeight="1">
      <c r="A633" s="131" t="s">
        <v>370</v>
      </c>
      <c r="B633" s="125">
        <v>0</v>
      </c>
      <c r="C633" s="125">
        <v>0</v>
      </c>
      <c r="D633" s="125">
        <v>0</v>
      </c>
    </row>
    <row r="634" spans="1:4" s="123" customFormat="1" ht="18" customHeight="1">
      <c r="A634" s="131" t="s">
        <v>463</v>
      </c>
      <c r="B634" s="125">
        <v>0</v>
      </c>
      <c r="C634" s="125">
        <v>0</v>
      </c>
      <c r="D634" s="125">
        <v>0</v>
      </c>
    </row>
    <row r="635" spans="1:4" s="123" customFormat="1" ht="18" customHeight="1">
      <c r="A635" s="131" t="s">
        <v>364</v>
      </c>
      <c r="B635" s="125">
        <v>0</v>
      </c>
      <c r="C635" s="125">
        <v>0</v>
      </c>
      <c r="D635" s="125">
        <v>0</v>
      </c>
    </row>
    <row r="636" spans="1:4" s="123" customFormat="1" ht="18" customHeight="1">
      <c r="A636" s="131" t="s">
        <v>464</v>
      </c>
      <c r="B636" s="125">
        <v>0</v>
      </c>
      <c r="C636" s="125">
        <v>0</v>
      </c>
      <c r="D636" s="125">
        <v>0</v>
      </c>
    </row>
    <row r="637" spans="1:4" s="123" customFormat="1" ht="18" customHeight="1">
      <c r="A637" s="131" t="s">
        <v>364</v>
      </c>
      <c r="B637" s="125">
        <v>0</v>
      </c>
      <c r="C637" s="125">
        <v>0</v>
      </c>
      <c r="D637" s="125">
        <v>0</v>
      </c>
    </row>
    <row r="638" spans="1:4" s="123" customFormat="1" ht="18" customHeight="1">
      <c r="A638" s="131" t="s">
        <v>465</v>
      </c>
      <c r="B638" s="125">
        <v>178494686.593</v>
      </c>
      <c r="C638" s="125">
        <v>24868708.78</v>
      </c>
      <c r="D638" s="125">
        <v>203363395.373</v>
      </c>
    </row>
    <row r="639" spans="1:4" s="123" customFormat="1" ht="18" customHeight="1">
      <c r="A639" s="131" t="s">
        <v>466</v>
      </c>
      <c r="B639" s="125">
        <v>81357966.393</v>
      </c>
      <c r="C639" s="125">
        <v>6946527.606999993</v>
      </c>
      <c r="D639" s="125">
        <v>88304494</v>
      </c>
    </row>
    <row r="640" spans="1:4" s="123" customFormat="1" ht="18" customHeight="1">
      <c r="A640" s="131" t="s">
        <v>467</v>
      </c>
      <c r="B640" s="125">
        <v>80764090.107</v>
      </c>
      <c r="C640" s="125">
        <v>6868508.077000007</v>
      </c>
      <c r="D640" s="125">
        <v>87632598.184</v>
      </c>
    </row>
    <row r="641" spans="1:4" s="123" customFormat="1" ht="18" customHeight="1">
      <c r="A641" s="131" t="s">
        <v>468</v>
      </c>
      <c r="B641" s="125">
        <v>0</v>
      </c>
      <c r="C641" s="125">
        <v>0</v>
      </c>
      <c r="D641" s="125">
        <v>0</v>
      </c>
    </row>
    <row r="642" spans="1:4" s="123" customFormat="1" ht="21" customHeight="1">
      <c r="A642" s="131" t="s">
        <v>469</v>
      </c>
      <c r="B642" s="125">
        <v>0</v>
      </c>
      <c r="C642" s="125">
        <v>0</v>
      </c>
      <c r="D642" s="125">
        <v>0</v>
      </c>
    </row>
    <row r="643" spans="1:4" s="123" customFormat="1" ht="18" customHeight="1">
      <c r="A643" s="131" t="s">
        <v>470</v>
      </c>
      <c r="B643" s="125">
        <v>78379802.71</v>
      </c>
      <c r="C643" s="125">
        <v>6946527.607</v>
      </c>
      <c r="D643" s="125">
        <v>85326330.317</v>
      </c>
    </row>
    <row r="644" spans="1:4" s="123" customFormat="1" ht="18" customHeight="1">
      <c r="A644" s="131" t="s">
        <v>471</v>
      </c>
      <c r="B644" s="125">
        <v>77785926.424</v>
      </c>
      <c r="C644" s="125">
        <v>6868508.077</v>
      </c>
      <c r="D644" s="125">
        <v>84654434.501</v>
      </c>
    </row>
    <row r="645" spans="1:4" s="123" customFormat="1" ht="18" customHeight="1">
      <c r="A645" s="131" t="s">
        <v>472</v>
      </c>
      <c r="B645" s="125">
        <v>2978163.683</v>
      </c>
      <c r="C645" s="125">
        <v>0</v>
      </c>
      <c r="D645" s="125">
        <v>2978163.683</v>
      </c>
    </row>
    <row r="646" spans="1:4" s="123" customFormat="1" ht="18" customHeight="1">
      <c r="A646" s="131" t="s">
        <v>369</v>
      </c>
      <c r="B646" s="125">
        <v>2906</v>
      </c>
      <c r="C646" s="125">
        <v>301</v>
      </c>
      <c r="D646" s="125">
        <v>3207</v>
      </c>
    </row>
    <row r="647" spans="1:4" s="123" customFormat="1" ht="18" customHeight="1">
      <c r="A647" s="131" t="s">
        <v>473</v>
      </c>
      <c r="B647" s="125">
        <v>1372.8220922229868</v>
      </c>
      <c r="C647" s="125">
        <v>1815.8039867109635</v>
      </c>
      <c r="D647" s="125">
        <v>1414.3991269098847</v>
      </c>
    </row>
    <row r="648" spans="1:4" s="123" customFormat="1" ht="18" customHeight="1">
      <c r="A648" s="3" t="s">
        <v>489</v>
      </c>
      <c r="B648" s="195">
        <v>88971304.66</v>
      </c>
      <c r="C648" s="195">
        <v>9448462.43</v>
      </c>
      <c r="D648" s="195">
        <v>98419767.09</v>
      </c>
    </row>
    <row r="649" spans="1:4" s="123" customFormat="1" ht="18" customHeight="1">
      <c r="A649" s="3" t="s">
        <v>490</v>
      </c>
      <c r="B649" s="195">
        <v>175798821.16</v>
      </c>
      <c r="C649" s="195">
        <v>20468131.58</v>
      </c>
      <c r="D649" s="195">
        <v>196266952.74</v>
      </c>
    </row>
    <row r="650" spans="1:4" s="123" customFormat="1" ht="18" customHeight="1">
      <c r="A650" s="3" t="s">
        <v>491</v>
      </c>
      <c r="B650" s="195">
        <v>-86827516.5</v>
      </c>
      <c r="C650" s="195">
        <v>-11019669.15</v>
      </c>
      <c r="D650" s="195">
        <v>-97847185.65</v>
      </c>
    </row>
    <row r="651" spans="1:4" ht="15.75" customHeight="1">
      <c r="A651" s="123"/>
      <c r="B651" s="129"/>
      <c r="C651" s="129"/>
      <c r="D651" s="129"/>
    </row>
    <row r="652" spans="1:4" ht="15.75" customHeight="1">
      <c r="A652" s="130" t="s">
        <v>130</v>
      </c>
      <c r="B652" s="129"/>
      <c r="C652" s="129"/>
      <c r="D652" s="129"/>
    </row>
    <row r="653" spans="1:4" s="123" customFormat="1" ht="18" customHeight="1">
      <c r="A653" s="131"/>
      <c r="B653" s="132" t="s">
        <v>361</v>
      </c>
      <c r="C653" s="132" t="s">
        <v>362</v>
      </c>
      <c r="D653" s="132" t="s">
        <v>363</v>
      </c>
    </row>
    <row r="654" spans="1:4" s="123" customFormat="1" ht="18" customHeight="1">
      <c r="A654" s="131" t="s">
        <v>462</v>
      </c>
      <c r="B654" s="125">
        <v>51080.44</v>
      </c>
      <c r="C654" s="125">
        <v>0</v>
      </c>
      <c r="D654" s="125">
        <v>51080.44</v>
      </c>
    </row>
    <row r="655" spans="1:4" s="123" customFormat="1" ht="18" customHeight="1">
      <c r="A655" s="131" t="s">
        <v>367</v>
      </c>
      <c r="B655" s="125">
        <v>27510384</v>
      </c>
      <c r="C655" s="125">
        <v>0</v>
      </c>
      <c r="D655" s="125">
        <v>27510384</v>
      </c>
    </row>
    <row r="656" spans="1:4" s="123" customFormat="1" ht="18" customHeight="1">
      <c r="A656" s="131" t="s">
        <v>368</v>
      </c>
      <c r="B656" s="125">
        <v>538.569832209746</v>
      </c>
      <c r="C656" s="125">
        <v>0</v>
      </c>
      <c r="D656" s="125">
        <v>538.569832209746</v>
      </c>
    </row>
    <row r="657" spans="1:4" s="123" customFormat="1" ht="18" customHeight="1">
      <c r="A657" s="131" t="s">
        <v>370</v>
      </c>
      <c r="B657" s="125">
        <v>3741412224</v>
      </c>
      <c r="C657" s="125">
        <v>0</v>
      </c>
      <c r="D657" s="125">
        <v>3741412224</v>
      </c>
    </row>
    <row r="658" spans="1:4" s="123" customFormat="1" ht="18" customHeight="1">
      <c r="A658" s="131" t="s">
        <v>463</v>
      </c>
      <c r="B658" s="125">
        <v>2522478386</v>
      </c>
      <c r="C658" s="125">
        <v>0</v>
      </c>
      <c r="D658" s="125">
        <v>2522478386</v>
      </c>
    </row>
    <row r="659" spans="1:4" s="123" customFormat="1" ht="18" customHeight="1">
      <c r="A659" s="131" t="s">
        <v>364</v>
      </c>
      <c r="B659" s="125">
        <v>67.42048817339834</v>
      </c>
      <c r="C659" s="125">
        <v>0</v>
      </c>
      <c r="D659" s="125">
        <v>67.42048817339834</v>
      </c>
    </row>
    <row r="660" spans="1:4" s="123" customFormat="1" ht="18" customHeight="1">
      <c r="A660" s="131" t="s">
        <v>464</v>
      </c>
      <c r="B660" s="125">
        <v>2510200028</v>
      </c>
      <c r="C660" s="125">
        <v>0</v>
      </c>
      <c r="D660" s="125">
        <v>2510200028</v>
      </c>
    </row>
    <row r="661" spans="1:4" s="123" customFormat="1" ht="18" customHeight="1">
      <c r="A661" s="131" t="s">
        <v>364</v>
      </c>
      <c r="B661" s="125">
        <v>67.0923137498147</v>
      </c>
      <c r="C661" s="125">
        <v>0</v>
      </c>
      <c r="D661" s="125">
        <v>67.0923137498147</v>
      </c>
    </row>
    <row r="662" spans="1:4" s="123" customFormat="1" ht="18" customHeight="1">
      <c r="A662" s="131" t="s">
        <v>465</v>
      </c>
      <c r="B662" s="125">
        <v>616571801.736</v>
      </c>
      <c r="C662" s="125">
        <v>0</v>
      </c>
      <c r="D662" s="125">
        <v>616571801.736</v>
      </c>
    </row>
    <row r="663" spans="1:4" s="123" customFormat="1" ht="18" customHeight="1">
      <c r="A663" s="131" t="s">
        <v>466</v>
      </c>
      <c r="B663" s="125">
        <v>226507128.358</v>
      </c>
      <c r="C663" s="125">
        <v>0</v>
      </c>
      <c r="D663" s="125">
        <v>226507128.358</v>
      </c>
    </row>
    <row r="664" spans="1:4" s="123" customFormat="1" ht="18" customHeight="1">
      <c r="A664" s="131" t="s">
        <v>467</v>
      </c>
      <c r="B664" s="125">
        <v>195275810.166</v>
      </c>
      <c r="C664" s="125">
        <v>0</v>
      </c>
      <c r="D664" s="125">
        <v>195275810.166</v>
      </c>
    </row>
    <row r="665" spans="1:4" s="123" customFormat="1" ht="18" customHeight="1">
      <c r="A665" s="131" t="s">
        <v>468</v>
      </c>
      <c r="B665" s="125">
        <v>30478392.44</v>
      </c>
      <c r="C665" s="125">
        <v>0</v>
      </c>
      <c r="D665" s="125">
        <v>30478392.44</v>
      </c>
    </row>
    <row r="666" spans="1:4" s="123" customFormat="1" ht="21" customHeight="1">
      <c r="A666" s="131" t="s">
        <v>469</v>
      </c>
      <c r="B666" s="125">
        <v>261594.75</v>
      </c>
      <c r="C666" s="125">
        <v>0</v>
      </c>
      <c r="D666" s="125">
        <v>261594.75</v>
      </c>
    </row>
    <row r="667" spans="1:4" s="123" customFormat="1" ht="18" customHeight="1">
      <c r="A667" s="131" t="s">
        <v>470</v>
      </c>
      <c r="B667" s="125">
        <v>6842856.967999999</v>
      </c>
      <c r="C667" s="125">
        <v>0</v>
      </c>
      <c r="D667" s="125">
        <v>6842856.967999999</v>
      </c>
    </row>
    <row r="668" spans="1:4" s="123" customFormat="1" ht="18" customHeight="1">
      <c r="A668" s="131" t="s">
        <v>471</v>
      </c>
      <c r="B668" s="125">
        <v>6749213.316</v>
      </c>
      <c r="C668" s="125">
        <v>0</v>
      </c>
      <c r="D668" s="125">
        <v>6749213.316</v>
      </c>
    </row>
    <row r="669" spans="1:4" s="123" customFormat="1" ht="18" customHeight="1">
      <c r="A669" s="131" t="s">
        <v>472</v>
      </c>
      <c r="B669" s="125">
        <v>0</v>
      </c>
      <c r="C669" s="125">
        <v>0</v>
      </c>
      <c r="D669" s="125">
        <v>0</v>
      </c>
    </row>
    <row r="670" spans="1:4" s="123" customFormat="1" ht="18" customHeight="1">
      <c r="A670" s="131" t="s">
        <v>369</v>
      </c>
      <c r="B670" s="125">
        <v>30151</v>
      </c>
      <c r="C670" s="125">
        <v>0</v>
      </c>
      <c r="D670" s="125">
        <v>30151</v>
      </c>
    </row>
    <row r="671" spans="1:4" s="123" customFormat="1" ht="18" customHeight="1">
      <c r="A671" s="131" t="s">
        <v>473</v>
      </c>
      <c r="B671" s="125">
        <v>912.420284567676</v>
      </c>
      <c r="C671" s="125">
        <v>0</v>
      </c>
      <c r="D671" s="125">
        <v>912.420284567676</v>
      </c>
    </row>
    <row r="672" spans="1:4" s="123" customFormat="1" ht="18" customHeight="1">
      <c r="A672" s="3" t="s">
        <v>489</v>
      </c>
      <c r="B672" s="195">
        <v>489798350.16</v>
      </c>
      <c r="C672" s="195">
        <v>0</v>
      </c>
      <c r="D672" s="195">
        <v>489798350.16</v>
      </c>
    </row>
    <row r="673" spans="1:4" s="123" customFormat="1" ht="18" customHeight="1">
      <c r="A673" s="3" t="s">
        <v>490</v>
      </c>
      <c r="B673" s="195">
        <v>574477040.58</v>
      </c>
      <c r="C673" s="195">
        <v>0</v>
      </c>
      <c r="D673" s="195">
        <v>574477040.58</v>
      </c>
    </row>
    <row r="674" spans="1:4" s="123" customFormat="1" ht="18" customHeight="1">
      <c r="A674" s="3" t="s">
        <v>491</v>
      </c>
      <c r="B674" s="195">
        <v>-84678690.42</v>
      </c>
      <c r="C674" s="195">
        <v>0</v>
      </c>
      <c r="D674" s="195">
        <v>-84678690.42</v>
      </c>
    </row>
    <row r="675" spans="1:4" ht="12.75">
      <c r="A675" s="197" t="s">
        <v>649</v>
      </c>
      <c r="D675" s="70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zoomScale="90" zoomScaleNormal="90" zoomScalePageLayoutView="0" workbookViewId="0" topLeftCell="A1">
      <selection activeCell="A1" sqref="A1:J1"/>
    </sheetView>
  </sheetViews>
  <sheetFormatPr defaultColWidth="9.140625" defaultRowHeight="12.75"/>
  <cols>
    <col min="1" max="1" width="45.421875" style="64" customWidth="1"/>
    <col min="2" max="10" width="11.28125" style="68" customWidth="1"/>
    <col min="11" max="16384" width="9.140625" style="64" customWidth="1"/>
  </cols>
  <sheetData>
    <row r="1" spans="1:10" ht="15">
      <c r="A1" s="247" t="s">
        <v>487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">
      <c r="A2" s="247" t="s">
        <v>485</v>
      </c>
      <c r="B2" s="247"/>
      <c r="C2" s="247"/>
      <c r="D2" s="247"/>
      <c r="E2" s="247"/>
      <c r="F2" s="247"/>
      <c r="G2" s="247"/>
      <c r="H2" s="247"/>
      <c r="I2" s="247"/>
      <c r="J2" s="247"/>
    </row>
    <row r="3" ht="9" customHeight="1"/>
    <row r="4" spans="1:10" ht="15">
      <c r="A4" s="65"/>
      <c r="B4" s="174">
        <v>2001</v>
      </c>
      <c r="C4" s="174">
        <v>2002</v>
      </c>
      <c r="D4" s="174">
        <v>2003</v>
      </c>
      <c r="E4" s="174">
        <v>2004</v>
      </c>
      <c r="F4" s="174">
        <v>2005</v>
      </c>
      <c r="G4" s="174">
        <v>2006</v>
      </c>
      <c r="H4" s="174">
        <v>2007</v>
      </c>
      <c r="I4" s="174">
        <v>2008</v>
      </c>
      <c r="J4" s="174">
        <v>2009</v>
      </c>
    </row>
    <row r="5" spans="1:20" ht="15">
      <c r="A5" s="177" t="s">
        <v>104</v>
      </c>
      <c r="B5" s="179">
        <v>0</v>
      </c>
      <c r="C5" s="179">
        <v>0</v>
      </c>
      <c r="D5" s="179">
        <v>0</v>
      </c>
      <c r="E5" s="179">
        <v>0</v>
      </c>
      <c r="F5" s="179">
        <v>0</v>
      </c>
      <c r="G5" s="179">
        <v>0</v>
      </c>
      <c r="H5" s="179">
        <v>0</v>
      </c>
      <c r="I5" s="179">
        <v>0</v>
      </c>
      <c r="J5" s="179">
        <v>0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15">
      <c r="A6" s="177" t="s">
        <v>105</v>
      </c>
      <c r="B6" s="179">
        <v>0</v>
      </c>
      <c r="C6" s="179">
        <v>0</v>
      </c>
      <c r="D6" s="179">
        <v>0</v>
      </c>
      <c r="E6" s="179">
        <v>0</v>
      </c>
      <c r="F6" s="179">
        <v>0</v>
      </c>
      <c r="G6" s="179">
        <v>0</v>
      </c>
      <c r="H6" s="179">
        <v>0</v>
      </c>
      <c r="I6" s="179">
        <v>0</v>
      </c>
      <c r="J6" s="179">
        <v>0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5">
      <c r="A7" s="177" t="s">
        <v>475</v>
      </c>
      <c r="B7" s="179">
        <v>0</v>
      </c>
      <c r="C7" s="179">
        <v>0</v>
      </c>
      <c r="D7" s="179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5">
      <c r="A8" s="177" t="s">
        <v>115</v>
      </c>
      <c r="B8" s="179">
        <v>0</v>
      </c>
      <c r="C8" s="179">
        <v>0</v>
      </c>
      <c r="D8" s="179">
        <v>0</v>
      </c>
      <c r="E8" s="179">
        <v>0</v>
      </c>
      <c r="F8" s="179">
        <v>0</v>
      </c>
      <c r="G8" s="179">
        <v>0</v>
      </c>
      <c r="H8" s="179">
        <v>6228</v>
      </c>
      <c r="I8" s="179">
        <v>28747</v>
      </c>
      <c r="J8" s="179">
        <v>0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5">
      <c r="A9" s="177" t="s">
        <v>106</v>
      </c>
      <c r="B9" s="180">
        <v>0</v>
      </c>
      <c r="C9" s="180">
        <v>0</v>
      </c>
      <c r="D9" s="180">
        <v>0</v>
      </c>
      <c r="E9" s="180">
        <v>0</v>
      </c>
      <c r="F9" s="180">
        <v>0</v>
      </c>
      <c r="G9" s="180">
        <v>0</v>
      </c>
      <c r="H9" s="180">
        <v>0</v>
      </c>
      <c r="I9" s="180">
        <v>0</v>
      </c>
      <c r="J9" s="180">
        <v>0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5">
      <c r="A10" s="177" t="s">
        <v>108</v>
      </c>
      <c r="B10" s="180">
        <v>0</v>
      </c>
      <c r="C10" s="180">
        <v>0</v>
      </c>
      <c r="D10" s="180">
        <v>0</v>
      </c>
      <c r="E10" s="180">
        <v>0</v>
      </c>
      <c r="F10" s="180">
        <v>13492</v>
      </c>
      <c r="G10" s="180">
        <v>100692</v>
      </c>
      <c r="H10" s="180">
        <v>118468</v>
      </c>
      <c r="I10" s="180">
        <v>0</v>
      </c>
      <c r="J10" s="180">
        <v>622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">
      <c r="A11" s="177" t="s">
        <v>128</v>
      </c>
      <c r="B11" s="180">
        <v>0</v>
      </c>
      <c r="C11" s="180">
        <v>0</v>
      </c>
      <c r="D11" s="180">
        <v>0</v>
      </c>
      <c r="E11" s="180">
        <v>0</v>
      </c>
      <c r="F11" s="180">
        <v>0</v>
      </c>
      <c r="G11" s="180">
        <v>0</v>
      </c>
      <c r="H11" s="180">
        <v>0</v>
      </c>
      <c r="I11" s="180">
        <v>0</v>
      </c>
      <c r="J11" s="180">
        <v>0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">
      <c r="A12" s="177" t="s">
        <v>110</v>
      </c>
      <c r="B12" s="180">
        <v>0</v>
      </c>
      <c r="C12" s="180">
        <v>0</v>
      </c>
      <c r="D12" s="180">
        <v>2454</v>
      </c>
      <c r="E12" s="180">
        <v>7804</v>
      </c>
      <c r="F12" s="180">
        <v>169718</v>
      </c>
      <c r="G12" s="180">
        <v>611291</v>
      </c>
      <c r="H12" s="180">
        <v>1167706</v>
      </c>
      <c r="I12" s="180">
        <v>936594</v>
      </c>
      <c r="J12" s="180">
        <v>1212430</v>
      </c>
      <c r="K12" s="66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5">
      <c r="A13" s="177" t="s">
        <v>476</v>
      </c>
      <c r="B13" s="180">
        <v>0</v>
      </c>
      <c r="C13" s="180">
        <v>0</v>
      </c>
      <c r="D13" s="180">
        <v>0</v>
      </c>
      <c r="E13" s="180">
        <v>0</v>
      </c>
      <c r="F13" s="180">
        <v>0</v>
      </c>
      <c r="G13" s="180">
        <v>0</v>
      </c>
      <c r="H13" s="180">
        <v>0</v>
      </c>
      <c r="I13" s="180">
        <v>0</v>
      </c>
      <c r="J13" s="180">
        <v>0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5">
      <c r="A14" s="177" t="s">
        <v>111</v>
      </c>
      <c r="B14" s="180">
        <v>0</v>
      </c>
      <c r="C14" s="180">
        <v>0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v>0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5">
      <c r="A15" s="177" t="s">
        <v>112</v>
      </c>
      <c r="B15" s="180">
        <v>1911</v>
      </c>
      <c r="C15" s="180">
        <v>5317</v>
      </c>
      <c r="D15" s="180">
        <v>11067</v>
      </c>
      <c r="E15" s="180">
        <v>8963</v>
      </c>
      <c r="F15" s="180">
        <v>14459</v>
      </c>
      <c r="G15" s="180">
        <v>18567</v>
      </c>
      <c r="H15" s="180">
        <v>12097</v>
      </c>
      <c r="I15" s="180">
        <v>20905</v>
      </c>
      <c r="J15" s="180">
        <v>9292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5">
      <c r="A16" s="177" t="s">
        <v>114</v>
      </c>
      <c r="B16" s="180">
        <v>0</v>
      </c>
      <c r="C16" s="180">
        <v>0</v>
      </c>
      <c r="D16" s="180">
        <v>0</v>
      </c>
      <c r="E16" s="180">
        <v>0</v>
      </c>
      <c r="F16" s="180">
        <v>0</v>
      </c>
      <c r="G16" s="180">
        <v>31</v>
      </c>
      <c r="H16" s="180">
        <v>1090</v>
      </c>
      <c r="I16" s="180">
        <v>54</v>
      </c>
      <c r="J16" s="180">
        <v>0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>
      <c r="A17" s="177" t="s">
        <v>132</v>
      </c>
      <c r="B17" s="180">
        <v>0</v>
      </c>
      <c r="C17" s="180">
        <v>0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v>0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>
      <c r="A18" s="177" t="s">
        <v>118</v>
      </c>
      <c r="B18" s="180">
        <v>0</v>
      </c>
      <c r="C18" s="180">
        <v>0</v>
      </c>
      <c r="D18" s="180">
        <v>82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>
      <c r="A19" s="177" t="s">
        <v>117</v>
      </c>
      <c r="B19" s="180">
        <v>47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>
      <c r="A20" s="177" t="s">
        <v>477</v>
      </c>
      <c r="B20" s="180">
        <v>14328</v>
      </c>
      <c r="C20" s="180">
        <v>13413</v>
      </c>
      <c r="D20" s="180">
        <v>16339</v>
      </c>
      <c r="E20" s="180">
        <v>13460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>
      <c r="A21" s="177" t="s">
        <v>116</v>
      </c>
      <c r="B21" s="180">
        <v>0</v>
      </c>
      <c r="C21" s="180">
        <v>0</v>
      </c>
      <c r="D21" s="180">
        <v>0</v>
      </c>
      <c r="E21" s="180">
        <v>0</v>
      </c>
      <c r="F21" s="180">
        <v>0</v>
      </c>
      <c r="G21" s="180">
        <v>17</v>
      </c>
      <c r="H21" s="180">
        <v>0</v>
      </c>
      <c r="I21" s="180">
        <v>0</v>
      </c>
      <c r="J21" s="180">
        <v>0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>
      <c r="A22" s="177" t="s">
        <v>119</v>
      </c>
      <c r="B22" s="180">
        <v>0</v>
      </c>
      <c r="C22" s="180">
        <v>0</v>
      </c>
      <c r="D22" s="180">
        <v>11</v>
      </c>
      <c r="E22" s="180">
        <v>1237</v>
      </c>
      <c r="F22" s="180">
        <v>1637</v>
      </c>
      <c r="G22" s="180">
        <v>2245</v>
      </c>
      <c r="H22" s="180">
        <v>786</v>
      </c>
      <c r="I22" s="180">
        <v>0</v>
      </c>
      <c r="J22" s="180">
        <v>0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>
      <c r="A23" s="177" t="s">
        <v>478</v>
      </c>
      <c r="B23" s="180">
        <v>0</v>
      </c>
      <c r="C23" s="180">
        <v>14</v>
      </c>
      <c r="D23" s="180">
        <v>0</v>
      </c>
      <c r="E23" s="180">
        <v>0</v>
      </c>
      <c r="F23" s="180">
        <v>0</v>
      </c>
      <c r="G23" s="180">
        <v>0</v>
      </c>
      <c r="H23" s="180">
        <v>0</v>
      </c>
      <c r="I23" s="180">
        <v>0</v>
      </c>
      <c r="J23" s="180">
        <v>0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>
      <c r="A24" s="177" t="s">
        <v>122</v>
      </c>
      <c r="B24" s="180">
        <v>0</v>
      </c>
      <c r="C24" s="180">
        <v>0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">
      <c r="A25" s="177" t="s">
        <v>120</v>
      </c>
      <c r="B25" s="180">
        <v>0</v>
      </c>
      <c r="C25" s="180">
        <v>0</v>
      </c>
      <c r="D25" s="180">
        <v>0</v>
      </c>
      <c r="E25" s="180">
        <v>0</v>
      </c>
      <c r="F25" s="180">
        <v>0</v>
      </c>
      <c r="G25" s="180">
        <v>0</v>
      </c>
      <c r="H25" s="180">
        <v>0</v>
      </c>
      <c r="I25" s="180">
        <v>0</v>
      </c>
      <c r="J25" s="180">
        <v>0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5">
      <c r="A26" s="177" t="s">
        <v>125</v>
      </c>
      <c r="B26" s="180">
        <v>0</v>
      </c>
      <c r="C26" s="180">
        <v>0</v>
      </c>
      <c r="D26" s="180">
        <v>0</v>
      </c>
      <c r="E26" s="180">
        <v>0</v>
      </c>
      <c r="F26" s="179">
        <v>8456</v>
      </c>
      <c r="G26" s="180">
        <v>17024</v>
      </c>
      <c r="H26" s="180">
        <v>21074</v>
      </c>
      <c r="I26" s="180">
        <v>22741</v>
      </c>
      <c r="J26" s="180">
        <v>3453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5">
      <c r="A27" s="177" t="s">
        <v>2</v>
      </c>
      <c r="B27" s="180">
        <v>553239</v>
      </c>
      <c r="C27" s="180">
        <v>487493</v>
      </c>
      <c r="D27" s="180">
        <v>549749</v>
      </c>
      <c r="E27" s="180">
        <v>719480</v>
      </c>
      <c r="F27" s="180">
        <v>989521</v>
      </c>
      <c r="G27" s="180">
        <v>1357129</v>
      </c>
      <c r="H27" s="180">
        <v>2053565</v>
      </c>
      <c r="I27" s="180">
        <v>2721892</v>
      </c>
      <c r="J27" s="180">
        <v>3154609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177" t="s">
        <v>479</v>
      </c>
      <c r="B28" s="180">
        <v>0</v>
      </c>
      <c r="C28" s="180">
        <v>0</v>
      </c>
      <c r="D28" s="180">
        <v>0</v>
      </c>
      <c r="E28" s="180">
        <v>0</v>
      </c>
      <c r="F28" s="180">
        <v>0</v>
      </c>
      <c r="G28" s="180">
        <v>0</v>
      </c>
      <c r="H28" s="180">
        <v>0</v>
      </c>
      <c r="I28" s="180">
        <v>0</v>
      </c>
      <c r="J28" s="180">
        <v>0</v>
      </c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177" t="s">
        <v>124</v>
      </c>
      <c r="B29" s="180">
        <v>0</v>
      </c>
      <c r="C29" s="180">
        <v>0</v>
      </c>
      <c r="D29" s="180">
        <v>0</v>
      </c>
      <c r="E29" s="180">
        <v>0</v>
      </c>
      <c r="F29" s="180">
        <v>0</v>
      </c>
      <c r="G29" s="180">
        <v>64</v>
      </c>
      <c r="H29" s="180">
        <v>9</v>
      </c>
      <c r="I29" s="180">
        <v>0</v>
      </c>
      <c r="J29" s="180">
        <v>0</v>
      </c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>
      <c r="A30" s="177" t="s">
        <v>126</v>
      </c>
      <c r="B30" s="180">
        <v>0</v>
      </c>
      <c r="C30" s="180">
        <v>0</v>
      </c>
      <c r="D30" s="180">
        <v>0</v>
      </c>
      <c r="E30" s="180">
        <v>0</v>
      </c>
      <c r="F30" s="180">
        <v>0</v>
      </c>
      <c r="G30" s="180">
        <v>0</v>
      </c>
      <c r="H30" s="180">
        <v>0</v>
      </c>
      <c r="I30" s="180">
        <v>0</v>
      </c>
      <c r="J30" s="180">
        <v>0</v>
      </c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177" t="s">
        <v>480</v>
      </c>
      <c r="B31" s="180">
        <v>212064</v>
      </c>
      <c r="C31" s="180">
        <v>0</v>
      </c>
      <c r="D31" s="180">
        <v>0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5">
      <c r="A32" s="177" t="s">
        <v>481</v>
      </c>
      <c r="B32" s="179">
        <v>0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5">
      <c r="A33" s="177" t="s">
        <v>123</v>
      </c>
      <c r="B33" s="179">
        <v>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5">
      <c r="A34" s="177" t="s">
        <v>482</v>
      </c>
      <c r="B34" s="179">
        <v>3084427</v>
      </c>
      <c r="C34" s="179">
        <v>2904274</v>
      </c>
      <c r="D34" s="179">
        <v>2975965</v>
      </c>
      <c r="E34" s="179">
        <v>3224100</v>
      </c>
      <c r="F34" s="179">
        <v>3255135</v>
      </c>
      <c r="G34" s="179">
        <v>1482399</v>
      </c>
      <c r="H34" s="179">
        <v>1924</v>
      </c>
      <c r="I34" s="179">
        <v>0</v>
      </c>
      <c r="J34" s="179">
        <v>0</v>
      </c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>
      <c r="A35" s="177" t="s">
        <v>483</v>
      </c>
      <c r="B35" s="179">
        <v>0</v>
      </c>
      <c r="C35" s="179">
        <v>0</v>
      </c>
      <c r="D35" s="179">
        <v>0</v>
      </c>
      <c r="E35" s="179">
        <v>0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5">
      <c r="A36" s="177" t="s">
        <v>484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17115</v>
      </c>
      <c r="H36" s="179">
        <v>384893</v>
      </c>
      <c r="I36" s="179">
        <v>937034</v>
      </c>
      <c r="J36" s="179">
        <v>0</v>
      </c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5">
      <c r="A37" s="177" t="s">
        <v>130</v>
      </c>
      <c r="B37" s="179">
        <v>0</v>
      </c>
      <c r="C37" s="179">
        <v>0</v>
      </c>
      <c r="D37" s="179">
        <v>0</v>
      </c>
      <c r="E37" s="179">
        <v>0</v>
      </c>
      <c r="F37" s="179">
        <v>0</v>
      </c>
      <c r="G37" s="179">
        <v>0</v>
      </c>
      <c r="H37" s="179">
        <v>76</v>
      </c>
      <c r="I37" s="179">
        <v>1573</v>
      </c>
      <c r="J37" s="179">
        <v>0</v>
      </c>
      <c r="L37" s="67"/>
      <c r="M37" s="67"/>
      <c r="N37" s="67"/>
      <c r="O37" s="67"/>
      <c r="P37" s="67"/>
      <c r="Q37" s="67"/>
      <c r="R37" s="67"/>
      <c r="S37" s="67"/>
      <c r="T37" s="67"/>
    </row>
    <row r="40" ht="15">
      <c r="K40" s="67"/>
    </row>
  </sheetData>
  <sheetProtection/>
  <mergeCells count="2">
    <mergeCell ref="A1:J1"/>
    <mergeCell ref="A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G4"/>
    </sheetView>
  </sheetViews>
  <sheetFormatPr defaultColWidth="9.140625" defaultRowHeight="12.75"/>
  <cols>
    <col min="1" max="1" width="18.7109375" style="0" bestFit="1" customWidth="1"/>
    <col min="2" max="2" width="24.57421875" style="0" bestFit="1" customWidth="1"/>
    <col min="3" max="3" width="37.7109375" style="0" bestFit="1" customWidth="1"/>
    <col min="4" max="6" width="14.7109375" style="10" customWidth="1"/>
    <col min="7" max="7" width="18.421875" style="0" bestFit="1" customWidth="1"/>
  </cols>
  <sheetData>
    <row r="1" spans="1:7" s="1" customFormat="1" ht="15">
      <c r="A1" s="248" t="s">
        <v>347</v>
      </c>
      <c r="B1" s="248"/>
      <c r="C1" s="248"/>
      <c r="D1" s="248"/>
      <c r="E1" s="248"/>
      <c r="F1" s="248"/>
      <c r="G1" s="248"/>
    </row>
    <row r="2" spans="1:7" s="1" customFormat="1" ht="15">
      <c r="A2" s="248" t="s">
        <v>647</v>
      </c>
      <c r="B2" s="248"/>
      <c r="C2" s="248"/>
      <c r="D2" s="248"/>
      <c r="E2" s="248"/>
      <c r="F2" s="248"/>
      <c r="G2" s="248"/>
    </row>
    <row r="3" spans="4:6" s="1" customFormat="1" ht="18" customHeight="1">
      <c r="D3" s="2"/>
      <c r="E3" s="2"/>
      <c r="F3" s="2"/>
    </row>
    <row r="4" spans="1:7" s="1" customFormat="1" ht="15" customHeight="1">
      <c r="A4" s="3" t="s">
        <v>134</v>
      </c>
      <c r="B4" s="3" t="s">
        <v>135</v>
      </c>
      <c r="C4" s="3" t="s">
        <v>103</v>
      </c>
      <c r="D4" s="9" t="s">
        <v>349</v>
      </c>
      <c r="E4" s="9" t="s">
        <v>350</v>
      </c>
      <c r="F4" s="9" t="s">
        <v>351</v>
      </c>
      <c r="G4" s="3" t="s">
        <v>348</v>
      </c>
    </row>
    <row r="5" spans="1:7" s="1" customFormat="1" ht="15" customHeight="1">
      <c r="A5" s="4" t="s">
        <v>0</v>
      </c>
      <c r="B5" s="4" t="s">
        <v>1</v>
      </c>
      <c r="C5" s="4" t="s">
        <v>33</v>
      </c>
      <c r="D5" s="8">
        <v>79028</v>
      </c>
      <c r="E5" s="8">
        <v>1942755</v>
      </c>
      <c r="F5" s="8">
        <v>0</v>
      </c>
      <c r="G5" s="6" t="s">
        <v>102</v>
      </c>
    </row>
    <row r="6" spans="1:7" s="1" customFormat="1" ht="15" customHeight="1">
      <c r="A6" s="4" t="s">
        <v>0</v>
      </c>
      <c r="B6" s="4" t="s">
        <v>1</v>
      </c>
      <c r="C6" s="4" t="s">
        <v>2</v>
      </c>
      <c r="D6" s="8">
        <v>79</v>
      </c>
      <c r="E6" s="8">
        <v>0</v>
      </c>
      <c r="F6" s="8">
        <v>0</v>
      </c>
      <c r="G6" s="6" t="s">
        <v>30</v>
      </c>
    </row>
    <row r="7" spans="1:7" s="1" customFormat="1" ht="15" customHeight="1">
      <c r="A7" s="4" t="s">
        <v>0</v>
      </c>
      <c r="B7" s="4" t="s">
        <v>34</v>
      </c>
      <c r="C7" s="4" t="s">
        <v>35</v>
      </c>
      <c r="D7" s="8">
        <v>60240</v>
      </c>
      <c r="E7" s="8">
        <v>3081644</v>
      </c>
      <c r="F7" s="8">
        <v>29</v>
      </c>
      <c r="G7" s="6" t="s">
        <v>102</v>
      </c>
    </row>
    <row r="8" spans="1:7" s="1" customFormat="1" ht="15" customHeight="1">
      <c r="A8" s="4" t="s">
        <v>0</v>
      </c>
      <c r="B8" s="4" t="s">
        <v>3</v>
      </c>
      <c r="C8" s="4" t="s">
        <v>37</v>
      </c>
      <c r="D8" s="8">
        <v>6640</v>
      </c>
      <c r="E8" s="8">
        <v>12817</v>
      </c>
      <c r="F8" s="8">
        <v>0</v>
      </c>
      <c r="G8" s="6" t="s">
        <v>102</v>
      </c>
    </row>
    <row r="9" spans="1:7" s="1" customFormat="1" ht="15" customHeight="1">
      <c r="A9" s="4" t="s">
        <v>0</v>
      </c>
      <c r="B9" s="4" t="s">
        <v>39</v>
      </c>
      <c r="C9" s="4" t="s">
        <v>42</v>
      </c>
      <c r="D9" s="8">
        <v>1765</v>
      </c>
      <c r="E9" s="8">
        <v>753706</v>
      </c>
      <c r="F9" s="8">
        <v>0</v>
      </c>
      <c r="G9" s="6" t="s">
        <v>102</v>
      </c>
    </row>
    <row r="10" spans="1:7" s="1" customFormat="1" ht="15" customHeight="1">
      <c r="A10" s="4" t="s">
        <v>4</v>
      </c>
      <c r="B10" s="4" t="s">
        <v>43</v>
      </c>
      <c r="C10" s="4" t="s">
        <v>44</v>
      </c>
      <c r="D10" s="8">
        <v>69</v>
      </c>
      <c r="E10" s="8">
        <v>0</v>
      </c>
      <c r="F10" s="8">
        <v>0</v>
      </c>
      <c r="G10" s="6" t="s">
        <v>102</v>
      </c>
    </row>
    <row r="11" spans="1:7" s="1" customFormat="1" ht="15" customHeight="1">
      <c r="A11" s="4" t="s">
        <v>4</v>
      </c>
      <c r="B11" s="4" t="s">
        <v>5</v>
      </c>
      <c r="C11" s="4" t="s">
        <v>110</v>
      </c>
      <c r="D11" s="8">
        <v>3348</v>
      </c>
      <c r="E11" s="8">
        <v>1608</v>
      </c>
      <c r="F11" s="8">
        <v>0</v>
      </c>
      <c r="G11" s="6" t="s">
        <v>30</v>
      </c>
    </row>
    <row r="12" spans="1:7" s="1" customFormat="1" ht="15" customHeight="1">
      <c r="A12" s="4" t="s">
        <v>4</v>
      </c>
      <c r="B12" s="4" t="s">
        <v>5</v>
      </c>
      <c r="C12" s="4" t="s">
        <v>2</v>
      </c>
      <c r="D12" s="8">
        <v>468</v>
      </c>
      <c r="E12" s="8">
        <v>0</v>
      </c>
      <c r="F12" s="8">
        <v>0</v>
      </c>
      <c r="G12" s="6" t="s">
        <v>30</v>
      </c>
    </row>
    <row r="13" spans="1:7" s="1" customFormat="1" ht="15" customHeight="1">
      <c r="A13" s="4" t="s">
        <v>4</v>
      </c>
      <c r="B13" s="4" t="s">
        <v>45</v>
      </c>
      <c r="C13" s="4" t="s">
        <v>44</v>
      </c>
      <c r="D13" s="8">
        <v>104</v>
      </c>
      <c r="E13" s="8">
        <v>0</v>
      </c>
      <c r="F13" s="8">
        <v>0</v>
      </c>
      <c r="G13" s="6" t="s">
        <v>102</v>
      </c>
    </row>
    <row r="14" spans="1:7" s="1" customFormat="1" ht="15" customHeight="1">
      <c r="A14" s="4" t="s">
        <v>4</v>
      </c>
      <c r="B14" s="4" t="s">
        <v>46</v>
      </c>
      <c r="C14" s="4" t="s">
        <v>127</v>
      </c>
      <c r="D14" s="8">
        <v>0</v>
      </c>
      <c r="E14" s="8">
        <v>264759</v>
      </c>
      <c r="F14" s="8">
        <v>0</v>
      </c>
      <c r="G14" s="6" t="s">
        <v>30</v>
      </c>
    </row>
    <row r="15" spans="1:7" s="1" customFormat="1" ht="15" customHeight="1">
      <c r="A15" s="4" t="s">
        <v>4</v>
      </c>
      <c r="B15" s="4" t="s">
        <v>46</v>
      </c>
      <c r="C15" s="4" t="s">
        <v>461</v>
      </c>
      <c r="D15" s="8">
        <v>122535</v>
      </c>
      <c r="E15" s="8">
        <v>472386</v>
      </c>
      <c r="F15" s="8">
        <v>590</v>
      </c>
      <c r="G15" s="6" t="s">
        <v>102</v>
      </c>
    </row>
    <row r="16" spans="1:7" s="1" customFormat="1" ht="15" customHeight="1">
      <c r="A16" s="4" t="s">
        <v>4</v>
      </c>
      <c r="B16" s="4" t="s">
        <v>48</v>
      </c>
      <c r="C16" s="4" t="s">
        <v>49</v>
      </c>
      <c r="D16" s="8">
        <v>171</v>
      </c>
      <c r="E16" s="8">
        <v>4634</v>
      </c>
      <c r="F16" s="8">
        <v>0</v>
      </c>
      <c r="G16" s="6" t="s">
        <v>102</v>
      </c>
    </row>
    <row r="17" spans="1:7" s="1" customFormat="1" ht="15" customHeight="1">
      <c r="A17" s="4" t="s">
        <v>4</v>
      </c>
      <c r="B17" s="4" t="s">
        <v>48</v>
      </c>
      <c r="C17" s="4" t="s">
        <v>55</v>
      </c>
      <c r="D17" s="8">
        <v>0</v>
      </c>
      <c r="E17" s="8">
        <v>696106</v>
      </c>
      <c r="F17" s="8">
        <v>0</v>
      </c>
      <c r="G17" s="6" t="s">
        <v>102</v>
      </c>
    </row>
    <row r="18" spans="1:7" s="1" customFormat="1" ht="15" customHeight="1">
      <c r="A18" s="4" t="s">
        <v>4</v>
      </c>
      <c r="B18" s="4" t="s">
        <v>7</v>
      </c>
      <c r="C18" s="4" t="s">
        <v>127</v>
      </c>
      <c r="D18" s="8">
        <v>0</v>
      </c>
      <c r="E18" s="8">
        <v>46408</v>
      </c>
      <c r="F18" s="8">
        <v>0</v>
      </c>
      <c r="G18" s="6" t="s">
        <v>30</v>
      </c>
    </row>
    <row r="19" spans="1:7" s="1" customFormat="1" ht="15" customHeight="1">
      <c r="A19" s="4" t="s">
        <v>4</v>
      </c>
      <c r="B19" s="4" t="s">
        <v>7</v>
      </c>
      <c r="C19" s="4" t="s">
        <v>110</v>
      </c>
      <c r="D19" s="8">
        <v>2803</v>
      </c>
      <c r="E19" s="8">
        <v>0</v>
      </c>
      <c r="F19" s="8">
        <v>0</v>
      </c>
      <c r="G19" s="6" t="s">
        <v>30</v>
      </c>
    </row>
    <row r="20" spans="1:7" s="1" customFormat="1" ht="15" customHeight="1">
      <c r="A20" s="4" t="s">
        <v>4</v>
      </c>
      <c r="B20" s="4" t="s">
        <v>7</v>
      </c>
      <c r="C20" s="4" t="s">
        <v>2</v>
      </c>
      <c r="D20" s="8">
        <v>502</v>
      </c>
      <c r="E20" s="8">
        <v>0</v>
      </c>
      <c r="F20" s="8">
        <v>0</v>
      </c>
      <c r="G20" s="6" t="s">
        <v>30</v>
      </c>
    </row>
    <row r="21" spans="1:7" s="1" customFormat="1" ht="15" customHeight="1">
      <c r="A21" s="4" t="s">
        <v>8</v>
      </c>
      <c r="B21" s="4" t="s">
        <v>50</v>
      </c>
      <c r="C21" s="4" t="s">
        <v>51</v>
      </c>
      <c r="D21" s="8">
        <v>67146</v>
      </c>
      <c r="E21" s="8">
        <v>2097376</v>
      </c>
      <c r="F21" s="8">
        <v>57577</v>
      </c>
      <c r="G21" s="6" t="s">
        <v>102</v>
      </c>
    </row>
    <row r="22" spans="1:7" s="1" customFormat="1" ht="15" customHeight="1">
      <c r="A22" s="4" t="s">
        <v>8</v>
      </c>
      <c r="B22" s="4" t="s">
        <v>9</v>
      </c>
      <c r="C22" s="4" t="s">
        <v>127</v>
      </c>
      <c r="D22" s="8">
        <v>0</v>
      </c>
      <c r="E22" s="8">
        <v>14917818</v>
      </c>
      <c r="F22" s="8">
        <v>0</v>
      </c>
      <c r="G22" s="6" t="s">
        <v>30</v>
      </c>
    </row>
    <row r="23" spans="1:7" s="1" customFormat="1" ht="15" customHeight="1">
      <c r="A23" s="4" t="s">
        <v>8</v>
      </c>
      <c r="B23" s="4" t="s">
        <v>9</v>
      </c>
      <c r="C23" s="4" t="s">
        <v>52</v>
      </c>
      <c r="D23" s="8">
        <v>461410</v>
      </c>
      <c r="E23" s="8">
        <v>13169744</v>
      </c>
      <c r="F23" s="8">
        <v>477190</v>
      </c>
      <c r="G23" s="6" t="s">
        <v>102</v>
      </c>
    </row>
    <row r="24" spans="1:7" s="1" customFormat="1" ht="15" customHeight="1">
      <c r="A24" s="4" t="s">
        <v>8</v>
      </c>
      <c r="B24" s="4" t="s">
        <v>9</v>
      </c>
      <c r="C24" s="4" t="s">
        <v>38</v>
      </c>
      <c r="D24" s="8">
        <v>0</v>
      </c>
      <c r="E24" s="8">
        <v>2513801</v>
      </c>
      <c r="F24" s="8">
        <v>0</v>
      </c>
      <c r="G24" s="6" t="s">
        <v>102</v>
      </c>
    </row>
    <row r="25" spans="1:7" s="1" customFormat="1" ht="15" customHeight="1">
      <c r="A25" s="4" t="s">
        <v>8</v>
      </c>
      <c r="B25" s="4" t="s">
        <v>9</v>
      </c>
      <c r="C25" s="4" t="s">
        <v>53</v>
      </c>
      <c r="D25" s="8">
        <v>0</v>
      </c>
      <c r="E25" s="8">
        <v>7218</v>
      </c>
      <c r="F25" s="8">
        <v>0</v>
      </c>
      <c r="G25" s="6" t="s">
        <v>102</v>
      </c>
    </row>
    <row r="26" spans="1:7" s="1" customFormat="1" ht="15" customHeight="1">
      <c r="A26" s="4" t="s">
        <v>8</v>
      </c>
      <c r="B26" s="4" t="s">
        <v>9</v>
      </c>
      <c r="C26" s="4" t="s">
        <v>54</v>
      </c>
      <c r="D26" s="8">
        <v>169353</v>
      </c>
      <c r="E26" s="8">
        <v>5097980</v>
      </c>
      <c r="F26" s="8">
        <v>316</v>
      </c>
      <c r="G26" s="6" t="s">
        <v>102</v>
      </c>
    </row>
    <row r="27" spans="1:7" s="1" customFormat="1" ht="15" customHeight="1">
      <c r="A27" s="4" t="s">
        <v>8</v>
      </c>
      <c r="B27" s="4" t="s">
        <v>9</v>
      </c>
      <c r="C27" s="4" t="s">
        <v>49</v>
      </c>
      <c r="D27" s="8">
        <v>210800</v>
      </c>
      <c r="E27" s="8">
        <v>5190229</v>
      </c>
      <c r="F27" s="8">
        <v>10278</v>
      </c>
      <c r="G27" s="6" t="s">
        <v>102</v>
      </c>
    </row>
    <row r="28" spans="1:7" s="1" customFormat="1" ht="15" customHeight="1">
      <c r="A28" s="4" t="s">
        <v>8</v>
      </c>
      <c r="B28" s="4" t="s">
        <v>9</v>
      </c>
      <c r="C28" s="4" t="s">
        <v>55</v>
      </c>
      <c r="D28" s="8">
        <v>0</v>
      </c>
      <c r="E28" s="8">
        <v>8348725</v>
      </c>
      <c r="F28" s="8">
        <v>0</v>
      </c>
      <c r="G28" s="6" t="s">
        <v>102</v>
      </c>
    </row>
    <row r="29" spans="1:7" s="1" customFormat="1" ht="15" customHeight="1">
      <c r="A29" s="4" t="s">
        <v>8</v>
      </c>
      <c r="B29" s="4" t="s">
        <v>9</v>
      </c>
      <c r="C29" s="4" t="s">
        <v>56</v>
      </c>
      <c r="D29" s="8">
        <v>12230</v>
      </c>
      <c r="E29" s="8">
        <v>122253</v>
      </c>
      <c r="F29" s="8">
        <v>110243</v>
      </c>
      <c r="G29" s="6" t="s">
        <v>102</v>
      </c>
    </row>
    <row r="30" spans="1:7" s="1" customFormat="1" ht="15" customHeight="1">
      <c r="A30" s="4" t="s">
        <v>8</v>
      </c>
      <c r="B30" s="4" t="s">
        <v>9</v>
      </c>
      <c r="C30" s="4" t="s">
        <v>40</v>
      </c>
      <c r="D30" s="8">
        <v>0</v>
      </c>
      <c r="E30" s="8">
        <v>33977</v>
      </c>
      <c r="F30" s="8">
        <v>0</v>
      </c>
      <c r="G30" s="6" t="s">
        <v>102</v>
      </c>
    </row>
    <row r="31" spans="1:7" s="1" customFormat="1" ht="15" customHeight="1">
      <c r="A31" s="4" t="s">
        <v>8</v>
      </c>
      <c r="B31" s="4" t="s">
        <v>9</v>
      </c>
      <c r="C31" s="4" t="s">
        <v>57</v>
      </c>
      <c r="D31" s="8">
        <v>0</v>
      </c>
      <c r="E31" s="8">
        <v>85143</v>
      </c>
      <c r="F31" s="8">
        <v>0</v>
      </c>
      <c r="G31" s="6" t="s">
        <v>102</v>
      </c>
    </row>
    <row r="32" spans="1:7" s="1" customFormat="1" ht="15" customHeight="1">
      <c r="A32" s="4" t="s">
        <v>8</v>
      </c>
      <c r="B32" s="4" t="s">
        <v>9</v>
      </c>
      <c r="C32" s="4" t="s">
        <v>113</v>
      </c>
      <c r="D32" s="8">
        <v>0</v>
      </c>
      <c r="E32" s="8">
        <v>18183</v>
      </c>
      <c r="F32" s="8">
        <v>0</v>
      </c>
      <c r="G32" s="6" t="s">
        <v>30</v>
      </c>
    </row>
    <row r="33" spans="1:7" s="1" customFormat="1" ht="15" customHeight="1">
      <c r="A33" s="4" t="s">
        <v>8</v>
      </c>
      <c r="B33" s="4" t="s">
        <v>9</v>
      </c>
      <c r="C33" s="4" t="s">
        <v>2</v>
      </c>
      <c r="D33" s="8">
        <v>429548</v>
      </c>
      <c r="E33" s="8">
        <v>122</v>
      </c>
      <c r="F33" s="8">
        <v>0</v>
      </c>
      <c r="G33" s="6" t="s">
        <v>30</v>
      </c>
    </row>
    <row r="34" spans="1:7" s="1" customFormat="1" ht="15" customHeight="1">
      <c r="A34" s="4" t="s">
        <v>8</v>
      </c>
      <c r="B34" s="4" t="s">
        <v>9</v>
      </c>
      <c r="C34" s="4" t="s">
        <v>59</v>
      </c>
      <c r="D34" s="8">
        <v>137461</v>
      </c>
      <c r="E34" s="8">
        <v>4206601</v>
      </c>
      <c r="F34" s="8">
        <v>3984</v>
      </c>
      <c r="G34" s="6" t="s">
        <v>102</v>
      </c>
    </row>
    <row r="35" spans="1:7" s="1" customFormat="1" ht="15" customHeight="1">
      <c r="A35" s="4" t="s">
        <v>8</v>
      </c>
      <c r="B35" s="4" t="s">
        <v>9</v>
      </c>
      <c r="C35" s="4" t="s">
        <v>60</v>
      </c>
      <c r="D35" s="8">
        <v>0</v>
      </c>
      <c r="E35" s="8">
        <v>317845</v>
      </c>
      <c r="F35" s="8">
        <v>0</v>
      </c>
      <c r="G35" s="6" t="s">
        <v>102</v>
      </c>
    </row>
    <row r="36" spans="1:7" s="1" customFormat="1" ht="15" customHeight="1">
      <c r="A36" s="4" t="s">
        <v>8</v>
      </c>
      <c r="B36" s="4" t="s">
        <v>61</v>
      </c>
      <c r="C36" s="4" t="s">
        <v>62</v>
      </c>
      <c r="D36" s="8">
        <v>67059</v>
      </c>
      <c r="E36" s="8">
        <v>2314507</v>
      </c>
      <c r="F36" s="8">
        <v>0</v>
      </c>
      <c r="G36" s="6" t="s">
        <v>102</v>
      </c>
    </row>
    <row r="37" spans="1:7" s="1" customFormat="1" ht="15" customHeight="1">
      <c r="A37" s="4" t="s">
        <v>8</v>
      </c>
      <c r="B37" s="4" t="s">
        <v>61</v>
      </c>
      <c r="C37" s="4" t="s">
        <v>63</v>
      </c>
      <c r="D37" s="8">
        <v>14609</v>
      </c>
      <c r="E37" s="8">
        <v>507509</v>
      </c>
      <c r="F37" s="8">
        <v>0</v>
      </c>
      <c r="G37" s="6" t="s">
        <v>102</v>
      </c>
    </row>
    <row r="38" spans="1:7" s="1" customFormat="1" ht="15" customHeight="1">
      <c r="A38" s="4" t="s">
        <v>8</v>
      </c>
      <c r="B38" s="4" t="s">
        <v>61</v>
      </c>
      <c r="C38" s="4" t="s">
        <v>110</v>
      </c>
      <c r="D38" s="8">
        <v>196</v>
      </c>
      <c r="E38" s="8">
        <v>0</v>
      </c>
      <c r="F38" s="8">
        <v>0</v>
      </c>
      <c r="G38" s="6" t="s">
        <v>30</v>
      </c>
    </row>
    <row r="39" spans="1:7" s="1" customFormat="1" ht="15" customHeight="1">
      <c r="A39" s="4" t="s">
        <v>8</v>
      </c>
      <c r="B39" s="4" t="s">
        <v>61</v>
      </c>
      <c r="C39" s="4" t="s">
        <v>47</v>
      </c>
      <c r="D39" s="8">
        <v>0</v>
      </c>
      <c r="E39" s="8">
        <v>2641110</v>
      </c>
      <c r="F39" s="8">
        <v>0</v>
      </c>
      <c r="G39" s="6" t="s">
        <v>102</v>
      </c>
    </row>
    <row r="40" spans="1:7" s="1" customFormat="1" ht="15" customHeight="1">
      <c r="A40" s="4" t="s">
        <v>10</v>
      </c>
      <c r="B40" s="4" t="s">
        <v>11</v>
      </c>
      <c r="C40" s="4" t="s">
        <v>127</v>
      </c>
      <c r="D40" s="8">
        <v>0</v>
      </c>
      <c r="E40" s="8">
        <v>187415</v>
      </c>
      <c r="F40" s="8">
        <v>0</v>
      </c>
      <c r="G40" s="6" t="s">
        <v>30</v>
      </c>
    </row>
    <row r="41" spans="1:7" s="1" customFormat="1" ht="15" customHeight="1">
      <c r="A41" s="4" t="s">
        <v>10</v>
      </c>
      <c r="B41" s="4" t="s">
        <v>11</v>
      </c>
      <c r="C41" s="4" t="s">
        <v>64</v>
      </c>
      <c r="D41" s="8">
        <v>161200</v>
      </c>
      <c r="E41" s="8">
        <v>454160</v>
      </c>
      <c r="F41" s="8">
        <v>71374</v>
      </c>
      <c r="G41" s="6" t="s">
        <v>102</v>
      </c>
    </row>
    <row r="42" spans="1:7" s="1" customFormat="1" ht="15" customHeight="1">
      <c r="A42" s="4" t="s">
        <v>10</v>
      </c>
      <c r="B42" s="4" t="s">
        <v>11</v>
      </c>
      <c r="C42" s="4" t="s">
        <v>70</v>
      </c>
      <c r="D42" s="8">
        <v>0</v>
      </c>
      <c r="E42" s="8">
        <v>474283</v>
      </c>
      <c r="F42" s="8">
        <v>0</v>
      </c>
      <c r="G42" s="6" t="s">
        <v>102</v>
      </c>
    </row>
    <row r="43" spans="1:7" s="1" customFormat="1" ht="15" customHeight="1">
      <c r="A43" s="4" t="s">
        <v>10</v>
      </c>
      <c r="B43" s="4" t="s">
        <v>11</v>
      </c>
      <c r="C43" s="4" t="s">
        <v>65</v>
      </c>
      <c r="D43" s="8">
        <v>18515</v>
      </c>
      <c r="E43" s="8">
        <v>490578</v>
      </c>
      <c r="F43" s="8">
        <v>342</v>
      </c>
      <c r="G43" s="6" t="s">
        <v>102</v>
      </c>
    </row>
    <row r="44" spans="1:7" s="1" customFormat="1" ht="15" customHeight="1">
      <c r="A44" s="4" t="s">
        <v>10</v>
      </c>
      <c r="B44" s="4" t="s">
        <v>11</v>
      </c>
      <c r="C44" s="4" t="s">
        <v>55</v>
      </c>
      <c r="D44" s="8">
        <v>0</v>
      </c>
      <c r="E44" s="8">
        <v>1882578</v>
      </c>
      <c r="F44" s="8">
        <v>0</v>
      </c>
      <c r="G44" s="6" t="s">
        <v>102</v>
      </c>
    </row>
    <row r="45" spans="1:7" s="1" customFormat="1" ht="15" customHeight="1">
      <c r="A45" s="4" t="s">
        <v>10</v>
      </c>
      <c r="B45" s="4" t="s">
        <v>11</v>
      </c>
      <c r="C45" s="4" t="s">
        <v>110</v>
      </c>
      <c r="D45" s="8">
        <v>389048</v>
      </c>
      <c r="E45" s="8">
        <v>320558</v>
      </c>
      <c r="F45" s="8">
        <v>302</v>
      </c>
      <c r="G45" s="6" t="s">
        <v>30</v>
      </c>
    </row>
    <row r="46" spans="1:7" s="1" customFormat="1" ht="15" customHeight="1">
      <c r="A46" s="4" t="s">
        <v>10</v>
      </c>
      <c r="B46" s="4" t="s">
        <v>11</v>
      </c>
      <c r="C46" s="4" t="s">
        <v>66</v>
      </c>
      <c r="D46" s="8">
        <v>46234</v>
      </c>
      <c r="E46" s="8">
        <v>2107653</v>
      </c>
      <c r="F46" s="8">
        <v>0</v>
      </c>
      <c r="G46" s="6" t="s">
        <v>102</v>
      </c>
    </row>
    <row r="47" spans="1:7" s="1" customFormat="1" ht="15" customHeight="1">
      <c r="A47" s="4" t="s">
        <v>10</v>
      </c>
      <c r="B47" s="4" t="s">
        <v>11</v>
      </c>
      <c r="C47" s="4" t="s">
        <v>40</v>
      </c>
      <c r="D47" s="8">
        <v>0</v>
      </c>
      <c r="E47" s="8">
        <v>1795524</v>
      </c>
      <c r="F47" s="8">
        <v>0</v>
      </c>
      <c r="G47" s="6" t="s">
        <v>102</v>
      </c>
    </row>
    <row r="48" spans="1:7" s="1" customFormat="1" ht="15" customHeight="1">
      <c r="A48" s="4" t="s">
        <v>10</v>
      </c>
      <c r="B48" s="4" t="s">
        <v>11</v>
      </c>
      <c r="C48" s="4" t="s">
        <v>113</v>
      </c>
      <c r="D48" s="8">
        <v>0</v>
      </c>
      <c r="E48" s="8">
        <v>16493</v>
      </c>
      <c r="F48" s="8">
        <v>0</v>
      </c>
      <c r="G48" s="6" t="s">
        <v>30</v>
      </c>
    </row>
    <row r="49" spans="1:7" s="1" customFormat="1" ht="15" customHeight="1">
      <c r="A49" s="4" t="s">
        <v>10</v>
      </c>
      <c r="B49" s="4" t="s">
        <v>11</v>
      </c>
      <c r="C49" s="4" t="s">
        <v>67</v>
      </c>
      <c r="D49" s="8">
        <v>1050</v>
      </c>
      <c r="E49" s="8">
        <v>0</v>
      </c>
      <c r="F49" s="8">
        <v>0</v>
      </c>
      <c r="G49" s="6" t="s">
        <v>102</v>
      </c>
    </row>
    <row r="50" spans="1:7" s="1" customFormat="1" ht="15" customHeight="1">
      <c r="A50" s="4" t="s">
        <v>10</v>
      </c>
      <c r="B50" s="4" t="s">
        <v>11</v>
      </c>
      <c r="C50" s="4" t="s">
        <v>2</v>
      </c>
      <c r="D50" s="8">
        <v>364251</v>
      </c>
      <c r="E50" s="8">
        <v>28</v>
      </c>
      <c r="F50" s="8">
        <v>0</v>
      </c>
      <c r="G50" s="6" t="s">
        <v>30</v>
      </c>
    </row>
    <row r="51" spans="1:7" s="1" customFormat="1" ht="15" customHeight="1">
      <c r="A51" s="4" t="s">
        <v>10</v>
      </c>
      <c r="B51" s="4" t="s">
        <v>11</v>
      </c>
      <c r="C51" s="4" t="s">
        <v>68</v>
      </c>
      <c r="D51" s="8">
        <v>38776</v>
      </c>
      <c r="E51" s="8">
        <v>0</v>
      </c>
      <c r="F51" s="8">
        <v>0</v>
      </c>
      <c r="G51" s="6" t="s">
        <v>102</v>
      </c>
    </row>
    <row r="52" spans="1:7" s="1" customFormat="1" ht="15" customHeight="1">
      <c r="A52" s="4" t="s">
        <v>10</v>
      </c>
      <c r="B52" s="4" t="s">
        <v>11</v>
      </c>
      <c r="C52" s="4" t="s">
        <v>129</v>
      </c>
      <c r="D52" s="8">
        <v>0</v>
      </c>
      <c r="E52" s="8">
        <v>800626</v>
      </c>
      <c r="F52" s="8">
        <v>0</v>
      </c>
      <c r="G52" s="6" t="s">
        <v>30</v>
      </c>
    </row>
    <row r="53" spans="1:7" s="1" customFormat="1" ht="15" customHeight="1">
      <c r="A53" s="4" t="s">
        <v>10</v>
      </c>
      <c r="B53" s="4" t="s">
        <v>12</v>
      </c>
      <c r="C53" s="4" t="s">
        <v>127</v>
      </c>
      <c r="D53" s="8">
        <v>0</v>
      </c>
      <c r="E53" s="8">
        <v>25043</v>
      </c>
      <c r="F53" s="8">
        <v>0</v>
      </c>
      <c r="G53" s="6" t="s">
        <v>30</v>
      </c>
    </row>
    <row r="54" spans="1:7" s="1" customFormat="1" ht="15" customHeight="1">
      <c r="A54" s="4" t="s">
        <v>10</v>
      </c>
      <c r="B54" s="4" t="s">
        <v>12</v>
      </c>
      <c r="C54" s="4" t="s">
        <v>69</v>
      </c>
      <c r="D54" s="8">
        <v>34352</v>
      </c>
      <c r="E54" s="8">
        <v>345862</v>
      </c>
      <c r="F54" s="8">
        <v>133653</v>
      </c>
      <c r="G54" s="6" t="s">
        <v>102</v>
      </c>
    </row>
    <row r="55" spans="1:7" s="1" customFormat="1" ht="15" customHeight="1">
      <c r="A55" s="4" t="s">
        <v>10</v>
      </c>
      <c r="B55" s="4" t="s">
        <v>12</v>
      </c>
      <c r="C55" s="4" t="s">
        <v>110</v>
      </c>
      <c r="D55" s="8">
        <v>18450</v>
      </c>
      <c r="E55" s="8">
        <v>119401</v>
      </c>
      <c r="F55" s="8">
        <v>285</v>
      </c>
      <c r="G55" s="6" t="s">
        <v>30</v>
      </c>
    </row>
    <row r="56" spans="1:7" s="1" customFormat="1" ht="15" customHeight="1">
      <c r="A56" s="4" t="s">
        <v>10</v>
      </c>
      <c r="B56" s="4" t="s">
        <v>12</v>
      </c>
      <c r="C56" s="4" t="s">
        <v>2</v>
      </c>
      <c r="D56" s="8">
        <v>71</v>
      </c>
      <c r="E56" s="8">
        <v>0</v>
      </c>
      <c r="F56" s="8">
        <v>0</v>
      </c>
      <c r="G56" s="6" t="s">
        <v>30</v>
      </c>
    </row>
    <row r="57" spans="1:7" s="1" customFormat="1" ht="15" customHeight="1">
      <c r="A57" s="4" t="s">
        <v>10</v>
      </c>
      <c r="B57" s="4" t="s">
        <v>12</v>
      </c>
      <c r="C57" s="4" t="s">
        <v>68</v>
      </c>
      <c r="D57" s="8">
        <v>571</v>
      </c>
      <c r="E57" s="8">
        <v>0</v>
      </c>
      <c r="F57" s="8">
        <v>0</v>
      </c>
      <c r="G57" s="6" t="s">
        <v>102</v>
      </c>
    </row>
    <row r="58" spans="1:7" s="1" customFormat="1" ht="15" customHeight="1">
      <c r="A58" s="4" t="s">
        <v>10</v>
      </c>
      <c r="B58" s="4" t="s">
        <v>13</v>
      </c>
      <c r="C58" s="4" t="s">
        <v>127</v>
      </c>
      <c r="D58" s="8">
        <v>0</v>
      </c>
      <c r="E58" s="8">
        <v>415382</v>
      </c>
      <c r="F58" s="8">
        <v>0</v>
      </c>
      <c r="G58" s="6" t="s">
        <v>30</v>
      </c>
    </row>
    <row r="59" spans="1:7" s="1" customFormat="1" ht="15" customHeight="1">
      <c r="A59" s="4" t="s">
        <v>10</v>
      </c>
      <c r="B59" s="4" t="s">
        <v>13</v>
      </c>
      <c r="C59" s="4" t="s">
        <v>55</v>
      </c>
      <c r="D59" s="8">
        <v>0</v>
      </c>
      <c r="E59" s="8">
        <v>1304773</v>
      </c>
      <c r="F59" s="8">
        <v>0</v>
      </c>
      <c r="G59" s="6" t="s">
        <v>102</v>
      </c>
    </row>
    <row r="60" spans="1:7" s="1" customFormat="1" ht="15" customHeight="1">
      <c r="A60" s="4" t="s">
        <v>10</v>
      </c>
      <c r="B60" s="4" t="s">
        <v>13</v>
      </c>
      <c r="C60" s="4" t="s">
        <v>110</v>
      </c>
      <c r="D60" s="8">
        <v>34783</v>
      </c>
      <c r="E60" s="8">
        <v>33950</v>
      </c>
      <c r="F60" s="8">
        <v>0</v>
      </c>
      <c r="G60" s="6" t="s">
        <v>30</v>
      </c>
    </row>
    <row r="61" spans="1:7" s="1" customFormat="1" ht="15" customHeight="1">
      <c r="A61" s="4" t="s">
        <v>10</v>
      </c>
      <c r="B61" s="4" t="s">
        <v>13</v>
      </c>
      <c r="C61" s="4" t="s">
        <v>40</v>
      </c>
      <c r="D61" s="8">
        <v>0</v>
      </c>
      <c r="E61" s="8">
        <v>2737836</v>
      </c>
      <c r="F61" s="8">
        <v>0</v>
      </c>
      <c r="G61" s="6" t="s">
        <v>102</v>
      </c>
    </row>
    <row r="62" spans="1:7" s="1" customFormat="1" ht="15" customHeight="1">
      <c r="A62" s="4" t="s">
        <v>10</v>
      </c>
      <c r="B62" s="4" t="s">
        <v>13</v>
      </c>
      <c r="C62" s="4" t="s">
        <v>71</v>
      </c>
      <c r="D62" s="8">
        <v>122334</v>
      </c>
      <c r="E62" s="8">
        <v>2011507</v>
      </c>
      <c r="F62" s="8">
        <v>27852</v>
      </c>
      <c r="G62" s="6" t="s">
        <v>102</v>
      </c>
    </row>
    <row r="63" spans="1:7" s="1" customFormat="1" ht="15" customHeight="1">
      <c r="A63" s="4" t="s">
        <v>10</v>
      </c>
      <c r="B63" s="4" t="s">
        <v>13</v>
      </c>
      <c r="C63" s="4" t="s">
        <v>72</v>
      </c>
      <c r="D63" s="8">
        <v>69588</v>
      </c>
      <c r="E63" s="8">
        <v>2823909</v>
      </c>
      <c r="F63" s="8">
        <v>10135</v>
      </c>
      <c r="G63" s="6" t="s">
        <v>102</v>
      </c>
    </row>
    <row r="64" spans="1:7" s="1" customFormat="1" ht="15" customHeight="1">
      <c r="A64" s="4" t="s">
        <v>10</v>
      </c>
      <c r="B64" s="4" t="s">
        <v>13</v>
      </c>
      <c r="C64" s="4" t="s">
        <v>73</v>
      </c>
      <c r="D64" s="8">
        <v>6273</v>
      </c>
      <c r="E64" s="8">
        <v>225570</v>
      </c>
      <c r="F64" s="8">
        <v>51879</v>
      </c>
      <c r="G64" s="6" t="s">
        <v>102</v>
      </c>
    </row>
    <row r="65" spans="1:7" s="1" customFormat="1" ht="15" customHeight="1">
      <c r="A65" s="4" t="s">
        <v>10</v>
      </c>
      <c r="B65" s="4" t="s">
        <v>13</v>
      </c>
      <c r="C65" s="4" t="s">
        <v>2</v>
      </c>
      <c r="D65" s="8">
        <v>121252</v>
      </c>
      <c r="E65" s="8">
        <v>0</v>
      </c>
      <c r="F65" s="8">
        <v>0</v>
      </c>
      <c r="G65" s="6" t="s">
        <v>30</v>
      </c>
    </row>
    <row r="66" spans="1:7" s="1" customFormat="1" ht="15" customHeight="1">
      <c r="A66" s="4" t="s">
        <v>10</v>
      </c>
      <c r="B66" s="4" t="s">
        <v>13</v>
      </c>
      <c r="C66" s="4" t="s">
        <v>129</v>
      </c>
      <c r="D66" s="8">
        <v>0</v>
      </c>
      <c r="E66" s="8">
        <v>659566</v>
      </c>
      <c r="F66" s="8">
        <v>0</v>
      </c>
      <c r="G66" s="6" t="s">
        <v>30</v>
      </c>
    </row>
    <row r="67" spans="1:7" s="1" customFormat="1" ht="15" customHeight="1">
      <c r="A67" s="4" t="s">
        <v>10</v>
      </c>
      <c r="B67" s="4" t="s">
        <v>14</v>
      </c>
      <c r="C67" s="4" t="s">
        <v>127</v>
      </c>
      <c r="D67" s="8">
        <v>0</v>
      </c>
      <c r="E67" s="8">
        <v>5218532</v>
      </c>
      <c r="F67" s="8">
        <v>0</v>
      </c>
      <c r="G67" s="6" t="s">
        <v>30</v>
      </c>
    </row>
    <row r="68" spans="1:7" s="1" customFormat="1" ht="15" customHeight="1">
      <c r="A68" s="4" t="s">
        <v>10</v>
      </c>
      <c r="B68" s="4" t="s">
        <v>14</v>
      </c>
      <c r="C68" s="4" t="s">
        <v>70</v>
      </c>
      <c r="D68" s="8">
        <v>0</v>
      </c>
      <c r="E68" s="8">
        <v>3040</v>
      </c>
      <c r="F68" s="8">
        <v>0</v>
      </c>
      <c r="G68" s="6" t="s">
        <v>102</v>
      </c>
    </row>
    <row r="69" spans="1:7" s="1" customFormat="1" ht="15" customHeight="1">
      <c r="A69" s="4" t="s">
        <v>10</v>
      </c>
      <c r="B69" s="4" t="s">
        <v>14</v>
      </c>
      <c r="C69" s="4" t="s">
        <v>74</v>
      </c>
      <c r="D69" s="8">
        <v>58848</v>
      </c>
      <c r="E69" s="8">
        <v>2765552</v>
      </c>
      <c r="F69" s="8">
        <v>106575</v>
      </c>
      <c r="G69" s="6" t="s">
        <v>102</v>
      </c>
    </row>
    <row r="70" spans="1:7" s="1" customFormat="1" ht="15" customHeight="1">
      <c r="A70" s="4" t="s">
        <v>10</v>
      </c>
      <c r="B70" s="4" t="s">
        <v>14</v>
      </c>
      <c r="C70" s="4" t="s">
        <v>108</v>
      </c>
      <c r="D70" s="8">
        <v>55</v>
      </c>
      <c r="E70" s="8">
        <v>0</v>
      </c>
      <c r="F70" s="8">
        <v>0</v>
      </c>
      <c r="G70" s="6" t="s">
        <v>30</v>
      </c>
    </row>
    <row r="71" spans="1:7" s="1" customFormat="1" ht="15" customHeight="1">
      <c r="A71" s="4" t="s">
        <v>10</v>
      </c>
      <c r="B71" s="4" t="s">
        <v>14</v>
      </c>
      <c r="C71" s="4" t="s">
        <v>97</v>
      </c>
      <c r="D71" s="8">
        <v>0</v>
      </c>
      <c r="E71" s="8">
        <v>618514</v>
      </c>
      <c r="F71" s="8">
        <v>0</v>
      </c>
      <c r="G71" s="6" t="s">
        <v>102</v>
      </c>
    </row>
    <row r="72" spans="1:7" s="1" customFormat="1" ht="15" customHeight="1">
      <c r="A72" s="4" t="s">
        <v>10</v>
      </c>
      <c r="B72" s="4" t="s">
        <v>14</v>
      </c>
      <c r="C72" s="4" t="s">
        <v>110</v>
      </c>
      <c r="D72" s="8">
        <v>19045</v>
      </c>
      <c r="E72" s="8">
        <v>32093</v>
      </c>
      <c r="F72" s="8">
        <v>0</v>
      </c>
      <c r="G72" s="6" t="s">
        <v>30</v>
      </c>
    </row>
    <row r="73" spans="1:7" s="1" customFormat="1" ht="15" customHeight="1">
      <c r="A73" s="4" t="s">
        <v>10</v>
      </c>
      <c r="B73" s="4" t="s">
        <v>14</v>
      </c>
      <c r="C73" s="4" t="s">
        <v>57</v>
      </c>
      <c r="D73" s="8">
        <v>0</v>
      </c>
      <c r="E73" s="8">
        <v>871642</v>
      </c>
      <c r="F73" s="8">
        <v>0</v>
      </c>
      <c r="G73" s="6" t="s">
        <v>102</v>
      </c>
    </row>
    <row r="74" spans="1:7" s="1" customFormat="1" ht="15" customHeight="1">
      <c r="A74" s="4" t="s">
        <v>10</v>
      </c>
      <c r="B74" s="4" t="s">
        <v>14</v>
      </c>
      <c r="C74" s="4" t="s">
        <v>93</v>
      </c>
      <c r="D74" s="8">
        <v>0</v>
      </c>
      <c r="E74" s="8">
        <v>10860</v>
      </c>
      <c r="F74" s="8">
        <v>0</v>
      </c>
      <c r="G74" s="6" t="s">
        <v>102</v>
      </c>
    </row>
    <row r="75" spans="1:7" s="1" customFormat="1" ht="15" customHeight="1">
      <c r="A75" s="4" t="s">
        <v>10</v>
      </c>
      <c r="B75" s="4" t="s">
        <v>14</v>
      </c>
      <c r="C75" s="4" t="s">
        <v>47</v>
      </c>
      <c r="D75" s="8">
        <v>0</v>
      </c>
      <c r="E75" s="8">
        <v>3140</v>
      </c>
      <c r="F75" s="8">
        <v>0</v>
      </c>
      <c r="G75" s="6" t="s">
        <v>102</v>
      </c>
    </row>
    <row r="76" spans="1:7" s="1" customFormat="1" ht="15" customHeight="1">
      <c r="A76" s="4" t="s">
        <v>10</v>
      </c>
      <c r="B76" s="4" t="s">
        <v>14</v>
      </c>
      <c r="C76" s="4" t="s">
        <v>113</v>
      </c>
      <c r="D76" s="8">
        <v>0</v>
      </c>
      <c r="E76" s="8">
        <v>5626</v>
      </c>
      <c r="F76" s="8">
        <v>0</v>
      </c>
      <c r="G76" s="6" t="s">
        <v>30</v>
      </c>
    </row>
    <row r="77" spans="1:7" s="1" customFormat="1" ht="15" customHeight="1">
      <c r="A77" s="4" t="s">
        <v>10</v>
      </c>
      <c r="B77" s="4" t="s">
        <v>14</v>
      </c>
      <c r="C77" s="4" t="s">
        <v>58</v>
      </c>
      <c r="D77" s="8">
        <v>0</v>
      </c>
      <c r="E77" s="8">
        <v>373540</v>
      </c>
      <c r="F77" s="8">
        <v>0</v>
      </c>
      <c r="G77" s="6" t="s">
        <v>102</v>
      </c>
    </row>
    <row r="78" spans="1:7" s="1" customFormat="1" ht="15" customHeight="1">
      <c r="A78" s="4" t="s">
        <v>10</v>
      </c>
      <c r="B78" s="4" t="s">
        <v>14</v>
      </c>
      <c r="C78" s="4" t="s">
        <v>60</v>
      </c>
      <c r="D78" s="8">
        <v>0</v>
      </c>
      <c r="E78" s="8">
        <v>231545</v>
      </c>
      <c r="F78" s="8">
        <v>0</v>
      </c>
      <c r="G78" s="6" t="s">
        <v>102</v>
      </c>
    </row>
    <row r="79" spans="1:7" s="1" customFormat="1" ht="15" customHeight="1">
      <c r="A79" s="4" t="s">
        <v>10</v>
      </c>
      <c r="B79" s="4" t="s">
        <v>15</v>
      </c>
      <c r="C79" s="4" t="s">
        <v>127</v>
      </c>
      <c r="D79" s="8">
        <v>0</v>
      </c>
      <c r="E79" s="8">
        <v>1154951</v>
      </c>
      <c r="F79" s="8">
        <v>0</v>
      </c>
      <c r="G79" s="6" t="s">
        <v>30</v>
      </c>
    </row>
    <row r="80" spans="1:7" s="1" customFormat="1" ht="15" customHeight="1">
      <c r="A80" s="4" t="s">
        <v>10</v>
      </c>
      <c r="B80" s="4" t="s">
        <v>15</v>
      </c>
      <c r="C80" s="4" t="s">
        <v>97</v>
      </c>
      <c r="D80" s="8">
        <v>0</v>
      </c>
      <c r="E80" s="8">
        <v>204958</v>
      </c>
      <c r="F80" s="8">
        <v>0</v>
      </c>
      <c r="G80" s="6" t="s">
        <v>102</v>
      </c>
    </row>
    <row r="81" spans="1:7" s="1" customFormat="1" ht="15" customHeight="1">
      <c r="A81" s="4" t="s">
        <v>10</v>
      </c>
      <c r="B81" s="4" t="s">
        <v>15</v>
      </c>
      <c r="C81" s="4" t="s">
        <v>75</v>
      </c>
      <c r="D81" s="8">
        <v>78</v>
      </c>
      <c r="E81" s="8">
        <v>0</v>
      </c>
      <c r="F81" s="8">
        <v>0</v>
      </c>
      <c r="G81" s="6" t="s">
        <v>102</v>
      </c>
    </row>
    <row r="82" spans="1:7" s="1" customFormat="1" ht="15" customHeight="1">
      <c r="A82" s="4" t="s">
        <v>10</v>
      </c>
      <c r="B82" s="4" t="s">
        <v>15</v>
      </c>
      <c r="C82" s="4" t="s">
        <v>93</v>
      </c>
      <c r="D82" s="8">
        <v>0</v>
      </c>
      <c r="E82" s="8">
        <v>15752</v>
      </c>
      <c r="F82" s="8">
        <v>0</v>
      </c>
      <c r="G82" s="6" t="s">
        <v>102</v>
      </c>
    </row>
    <row r="83" spans="1:7" s="1" customFormat="1" ht="15" customHeight="1">
      <c r="A83" s="4" t="s">
        <v>10</v>
      </c>
      <c r="B83" s="4" t="s">
        <v>15</v>
      </c>
      <c r="C83" s="4" t="s">
        <v>2</v>
      </c>
      <c r="D83" s="8">
        <v>65</v>
      </c>
      <c r="E83" s="8">
        <v>0</v>
      </c>
      <c r="F83" s="8">
        <v>0</v>
      </c>
      <c r="G83" s="6" t="s">
        <v>30</v>
      </c>
    </row>
    <row r="84" spans="1:7" s="1" customFormat="1" ht="15" customHeight="1">
      <c r="A84" s="4" t="s">
        <v>10</v>
      </c>
      <c r="B84" s="4" t="s">
        <v>16</v>
      </c>
      <c r="C84" s="4" t="s">
        <v>112</v>
      </c>
      <c r="D84" s="8">
        <v>1274</v>
      </c>
      <c r="E84" s="8">
        <v>0</v>
      </c>
      <c r="F84" s="8">
        <v>0</v>
      </c>
      <c r="G84" s="6" t="s">
        <v>30</v>
      </c>
    </row>
    <row r="85" spans="1:7" s="1" customFormat="1" ht="15" customHeight="1">
      <c r="A85" s="4" t="s">
        <v>10</v>
      </c>
      <c r="B85" s="4" t="s">
        <v>17</v>
      </c>
      <c r="C85" s="4" t="s">
        <v>44</v>
      </c>
      <c r="D85" s="8">
        <v>589</v>
      </c>
      <c r="E85" s="8">
        <v>347</v>
      </c>
      <c r="F85" s="8">
        <v>0</v>
      </c>
      <c r="G85" s="6" t="s">
        <v>102</v>
      </c>
    </row>
    <row r="86" spans="1:7" s="1" customFormat="1" ht="15" customHeight="1">
      <c r="A86" s="4" t="s">
        <v>10</v>
      </c>
      <c r="B86" s="4" t="s">
        <v>17</v>
      </c>
      <c r="C86" s="4" t="s">
        <v>76</v>
      </c>
      <c r="D86" s="8">
        <v>175</v>
      </c>
      <c r="E86" s="8">
        <v>0</v>
      </c>
      <c r="F86" s="8">
        <v>0</v>
      </c>
      <c r="G86" s="6" t="s">
        <v>102</v>
      </c>
    </row>
    <row r="87" spans="1:7" s="1" customFormat="1" ht="15" customHeight="1">
      <c r="A87" s="4" t="s">
        <v>10</v>
      </c>
      <c r="B87" s="4" t="s">
        <v>17</v>
      </c>
      <c r="C87" s="4" t="s">
        <v>125</v>
      </c>
      <c r="D87" s="8">
        <v>1962</v>
      </c>
      <c r="E87" s="8">
        <v>0</v>
      </c>
      <c r="F87" s="8">
        <v>0</v>
      </c>
      <c r="G87" s="6" t="s">
        <v>30</v>
      </c>
    </row>
    <row r="88" spans="1:7" s="1" customFormat="1" ht="15" customHeight="1">
      <c r="A88" s="4" t="s">
        <v>10</v>
      </c>
      <c r="B88" s="4" t="s">
        <v>18</v>
      </c>
      <c r="C88" s="4" t="s">
        <v>110</v>
      </c>
      <c r="D88" s="8">
        <v>11277</v>
      </c>
      <c r="E88" s="8">
        <v>102528</v>
      </c>
      <c r="F88" s="8">
        <v>11</v>
      </c>
      <c r="G88" s="6" t="s">
        <v>30</v>
      </c>
    </row>
    <row r="89" spans="1:7" s="1" customFormat="1" ht="15" customHeight="1">
      <c r="A89" s="4" t="s">
        <v>10</v>
      </c>
      <c r="B89" s="4" t="s">
        <v>18</v>
      </c>
      <c r="C89" s="4" t="s">
        <v>2</v>
      </c>
      <c r="D89" s="8">
        <v>80</v>
      </c>
      <c r="E89" s="8">
        <v>0</v>
      </c>
      <c r="F89" s="8">
        <v>0</v>
      </c>
      <c r="G89" s="6" t="s">
        <v>30</v>
      </c>
    </row>
    <row r="90" spans="1:7" s="1" customFormat="1" ht="15" customHeight="1">
      <c r="A90" s="4" t="s">
        <v>10</v>
      </c>
      <c r="B90" s="4" t="s">
        <v>18</v>
      </c>
      <c r="C90" s="4" t="s">
        <v>68</v>
      </c>
      <c r="D90" s="8">
        <v>105204</v>
      </c>
      <c r="E90" s="8">
        <v>0</v>
      </c>
      <c r="F90" s="8">
        <v>0</v>
      </c>
      <c r="G90" s="6" t="s">
        <v>102</v>
      </c>
    </row>
    <row r="91" spans="1:7" s="1" customFormat="1" ht="15" customHeight="1">
      <c r="A91" s="4" t="s">
        <v>10</v>
      </c>
      <c r="B91" s="4" t="s">
        <v>19</v>
      </c>
      <c r="C91" s="4" t="s">
        <v>127</v>
      </c>
      <c r="D91" s="8">
        <v>0</v>
      </c>
      <c r="E91" s="8">
        <v>2274712</v>
      </c>
      <c r="F91" s="8">
        <v>0</v>
      </c>
      <c r="G91" s="6" t="s">
        <v>30</v>
      </c>
    </row>
    <row r="92" spans="1:7" s="1" customFormat="1" ht="15" customHeight="1">
      <c r="A92" s="4" t="s">
        <v>10</v>
      </c>
      <c r="B92" s="4" t="s">
        <v>19</v>
      </c>
      <c r="C92" s="4" t="s">
        <v>108</v>
      </c>
      <c r="D92" s="8">
        <v>85</v>
      </c>
      <c r="E92" s="8">
        <v>0</v>
      </c>
      <c r="F92" s="8">
        <v>0</v>
      </c>
      <c r="G92" s="6" t="s">
        <v>30</v>
      </c>
    </row>
    <row r="93" spans="1:7" s="1" customFormat="1" ht="15" customHeight="1">
      <c r="A93" s="4" t="s">
        <v>10</v>
      </c>
      <c r="B93" s="4" t="s">
        <v>19</v>
      </c>
      <c r="C93" s="4" t="s">
        <v>53</v>
      </c>
      <c r="D93" s="8">
        <v>0</v>
      </c>
      <c r="E93" s="8">
        <v>7168</v>
      </c>
      <c r="F93" s="8">
        <v>0</v>
      </c>
      <c r="G93" s="6" t="s">
        <v>102</v>
      </c>
    </row>
    <row r="94" spans="1:7" s="1" customFormat="1" ht="15" customHeight="1">
      <c r="A94" s="4" t="s">
        <v>10</v>
      </c>
      <c r="B94" s="4" t="s">
        <v>19</v>
      </c>
      <c r="C94" s="4" t="s">
        <v>110</v>
      </c>
      <c r="D94" s="8">
        <v>830</v>
      </c>
      <c r="E94" s="8">
        <v>19875</v>
      </c>
      <c r="F94" s="8">
        <v>0</v>
      </c>
      <c r="G94" s="6" t="s">
        <v>30</v>
      </c>
    </row>
    <row r="95" spans="1:7" s="1" customFormat="1" ht="15" customHeight="1">
      <c r="A95" s="4" t="s">
        <v>10</v>
      </c>
      <c r="B95" s="4" t="s">
        <v>19</v>
      </c>
      <c r="C95" s="4" t="s">
        <v>75</v>
      </c>
      <c r="D95" s="8">
        <v>39608</v>
      </c>
      <c r="E95" s="8">
        <v>158595</v>
      </c>
      <c r="F95" s="8">
        <v>15525</v>
      </c>
      <c r="G95" s="6" t="s">
        <v>102</v>
      </c>
    </row>
    <row r="96" spans="1:7" s="1" customFormat="1" ht="15" customHeight="1">
      <c r="A96" s="4" t="s">
        <v>10</v>
      </c>
      <c r="B96" s="4" t="s">
        <v>19</v>
      </c>
      <c r="C96" s="4" t="s">
        <v>77</v>
      </c>
      <c r="D96" s="8">
        <v>78676</v>
      </c>
      <c r="E96" s="8">
        <v>434615</v>
      </c>
      <c r="F96" s="8">
        <v>575</v>
      </c>
      <c r="G96" s="6" t="s">
        <v>102</v>
      </c>
    </row>
    <row r="97" spans="1:7" s="1" customFormat="1" ht="15" customHeight="1">
      <c r="A97" s="4" t="s">
        <v>10</v>
      </c>
      <c r="B97" s="4" t="s">
        <v>19</v>
      </c>
      <c r="C97" s="4" t="s">
        <v>2</v>
      </c>
      <c r="D97" s="8">
        <v>48541</v>
      </c>
      <c r="E97" s="8">
        <v>0</v>
      </c>
      <c r="F97" s="8">
        <v>0</v>
      </c>
      <c r="G97" s="6" t="s">
        <v>30</v>
      </c>
    </row>
    <row r="98" spans="1:7" s="1" customFormat="1" ht="15" customHeight="1">
      <c r="A98" s="4" t="s">
        <v>10</v>
      </c>
      <c r="B98" s="4" t="s">
        <v>20</v>
      </c>
      <c r="C98" s="4" t="s">
        <v>112</v>
      </c>
      <c r="D98" s="8">
        <v>2206</v>
      </c>
      <c r="E98" s="8">
        <v>0</v>
      </c>
      <c r="F98" s="8">
        <v>0</v>
      </c>
      <c r="G98" s="6" t="s">
        <v>30</v>
      </c>
    </row>
    <row r="99" spans="1:7" s="1" customFormat="1" ht="15" customHeight="1">
      <c r="A99" s="4" t="s">
        <v>10</v>
      </c>
      <c r="B99" s="4" t="s">
        <v>20</v>
      </c>
      <c r="C99" s="4" t="s">
        <v>76</v>
      </c>
      <c r="D99" s="8">
        <v>8434</v>
      </c>
      <c r="E99" s="8">
        <v>17779</v>
      </c>
      <c r="F99" s="8">
        <v>0</v>
      </c>
      <c r="G99" s="6" t="s">
        <v>102</v>
      </c>
    </row>
    <row r="100" spans="1:7" s="1" customFormat="1" ht="15" customHeight="1">
      <c r="A100" s="4" t="s">
        <v>10</v>
      </c>
      <c r="B100" s="4" t="s">
        <v>21</v>
      </c>
      <c r="C100" s="4" t="s">
        <v>127</v>
      </c>
      <c r="D100" s="8">
        <v>0</v>
      </c>
      <c r="E100" s="8">
        <v>9665</v>
      </c>
      <c r="F100" s="8">
        <v>0</v>
      </c>
      <c r="G100" s="6" t="s">
        <v>30</v>
      </c>
    </row>
    <row r="101" spans="1:7" s="1" customFormat="1" ht="15" customHeight="1">
      <c r="A101" s="4" t="s">
        <v>10</v>
      </c>
      <c r="B101" s="4" t="s">
        <v>21</v>
      </c>
      <c r="C101" s="4" t="s">
        <v>70</v>
      </c>
      <c r="D101" s="8">
        <v>0</v>
      </c>
      <c r="E101" s="8">
        <v>646367</v>
      </c>
      <c r="F101" s="8">
        <v>0</v>
      </c>
      <c r="G101" s="6" t="s">
        <v>102</v>
      </c>
    </row>
    <row r="102" spans="1:7" s="1" customFormat="1" ht="15" customHeight="1">
      <c r="A102" s="4" t="s">
        <v>10</v>
      </c>
      <c r="B102" s="4" t="s">
        <v>21</v>
      </c>
      <c r="C102" s="4" t="s">
        <v>108</v>
      </c>
      <c r="D102" s="8">
        <v>82</v>
      </c>
      <c r="E102" s="8">
        <v>0</v>
      </c>
      <c r="F102" s="8">
        <v>0</v>
      </c>
      <c r="G102" s="6" t="s">
        <v>30</v>
      </c>
    </row>
    <row r="103" spans="1:7" s="1" customFormat="1" ht="15" customHeight="1">
      <c r="A103" s="4" t="s">
        <v>10</v>
      </c>
      <c r="B103" s="4" t="s">
        <v>21</v>
      </c>
      <c r="C103" s="4" t="s">
        <v>110</v>
      </c>
      <c r="D103" s="8">
        <v>71175</v>
      </c>
      <c r="E103" s="8">
        <v>222732</v>
      </c>
      <c r="F103" s="8">
        <v>2077</v>
      </c>
      <c r="G103" s="6" t="s">
        <v>30</v>
      </c>
    </row>
    <row r="104" spans="1:7" s="1" customFormat="1" ht="15" customHeight="1">
      <c r="A104" s="4" t="s">
        <v>10</v>
      </c>
      <c r="B104" s="4" t="s">
        <v>21</v>
      </c>
      <c r="C104" s="4" t="s">
        <v>40</v>
      </c>
      <c r="D104" s="8">
        <v>0</v>
      </c>
      <c r="E104" s="8">
        <v>43678</v>
      </c>
      <c r="F104" s="8">
        <v>0</v>
      </c>
      <c r="G104" s="6" t="s">
        <v>102</v>
      </c>
    </row>
    <row r="105" spans="1:7" s="1" customFormat="1" ht="15" customHeight="1">
      <c r="A105" s="4" t="s">
        <v>10</v>
      </c>
      <c r="B105" s="4" t="s">
        <v>21</v>
      </c>
      <c r="C105" s="4" t="s">
        <v>113</v>
      </c>
      <c r="D105" s="8">
        <v>0</v>
      </c>
      <c r="E105" s="8">
        <v>10234</v>
      </c>
      <c r="F105" s="8">
        <v>0</v>
      </c>
      <c r="G105" s="6" t="s">
        <v>30</v>
      </c>
    </row>
    <row r="106" spans="1:7" s="1" customFormat="1" ht="15" customHeight="1">
      <c r="A106" s="4" t="s">
        <v>10</v>
      </c>
      <c r="B106" s="4" t="s">
        <v>21</v>
      </c>
      <c r="C106" s="4" t="s">
        <v>67</v>
      </c>
      <c r="D106" s="8">
        <v>85573</v>
      </c>
      <c r="E106" s="8">
        <v>81497</v>
      </c>
      <c r="F106" s="8">
        <v>13463</v>
      </c>
      <c r="G106" s="6" t="s">
        <v>102</v>
      </c>
    </row>
    <row r="107" spans="1:7" s="1" customFormat="1" ht="15" customHeight="1">
      <c r="A107" s="4" t="s">
        <v>10</v>
      </c>
      <c r="B107" s="4" t="s">
        <v>21</v>
      </c>
      <c r="C107" s="4" t="s">
        <v>2</v>
      </c>
      <c r="D107" s="8">
        <v>58722</v>
      </c>
      <c r="E107" s="8">
        <v>0</v>
      </c>
      <c r="F107" s="8">
        <v>0</v>
      </c>
      <c r="G107" s="6" t="s">
        <v>30</v>
      </c>
    </row>
    <row r="108" spans="1:7" s="1" customFormat="1" ht="15" customHeight="1">
      <c r="A108" s="4" t="s">
        <v>10</v>
      </c>
      <c r="B108" s="4" t="s">
        <v>22</v>
      </c>
      <c r="C108" s="4" t="s">
        <v>127</v>
      </c>
      <c r="D108" s="8">
        <v>0</v>
      </c>
      <c r="E108" s="8">
        <v>8654571</v>
      </c>
      <c r="F108" s="8">
        <v>0</v>
      </c>
      <c r="G108" s="6" t="s">
        <v>30</v>
      </c>
    </row>
    <row r="109" spans="1:7" s="1" customFormat="1" ht="15" customHeight="1">
      <c r="A109" s="4" t="s">
        <v>10</v>
      </c>
      <c r="B109" s="4" t="s">
        <v>22</v>
      </c>
      <c r="C109" s="4" t="s">
        <v>108</v>
      </c>
      <c r="D109" s="8">
        <v>148</v>
      </c>
      <c r="E109" s="8">
        <v>0</v>
      </c>
      <c r="F109" s="8">
        <v>0</v>
      </c>
      <c r="G109" s="6" t="s">
        <v>30</v>
      </c>
    </row>
    <row r="110" spans="1:7" s="1" customFormat="1" ht="15" customHeight="1">
      <c r="A110" s="4" t="s">
        <v>10</v>
      </c>
      <c r="B110" s="4" t="s">
        <v>22</v>
      </c>
      <c r="C110" s="4" t="s">
        <v>53</v>
      </c>
      <c r="D110" s="8">
        <v>0</v>
      </c>
      <c r="E110" s="8">
        <v>352868</v>
      </c>
      <c r="F110" s="8">
        <v>0</v>
      </c>
      <c r="G110" s="6" t="s">
        <v>102</v>
      </c>
    </row>
    <row r="111" spans="1:7" s="1" customFormat="1" ht="15" customHeight="1">
      <c r="A111" s="4" t="s">
        <v>10</v>
      </c>
      <c r="B111" s="4" t="s">
        <v>22</v>
      </c>
      <c r="C111" s="4" t="s">
        <v>110</v>
      </c>
      <c r="D111" s="8">
        <v>23718</v>
      </c>
      <c r="E111" s="8">
        <v>8252</v>
      </c>
      <c r="F111" s="8">
        <v>0</v>
      </c>
      <c r="G111" s="6" t="s">
        <v>30</v>
      </c>
    </row>
    <row r="112" spans="1:7" s="1" customFormat="1" ht="15" customHeight="1">
      <c r="A112" s="4" t="s">
        <v>10</v>
      </c>
      <c r="B112" s="4" t="s">
        <v>22</v>
      </c>
      <c r="C112" s="4" t="s">
        <v>113</v>
      </c>
      <c r="D112" s="8">
        <v>0</v>
      </c>
      <c r="E112" s="8">
        <v>629787</v>
      </c>
      <c r="F112" s="8">
        <v>0</v>
      </c>
      <c r="G112" s="6" t="s">
        <v>30</v>
      </c>
    </row>
    <row r="113" spans="1:7" s="1" customFormat="1" ht="15" customHeight="1">
      <c r="A113" s="4" t="s">
        <v>10</v>
      </c>
      <c r="B113" s="4" t="s">
        <v>22</v>
      </c>
      <c r="C113" s="4" t="s">
        <v>2</v>
      </c>
      <c r="D113" s="8">
        <v>37366</v>
      </c>
      <c r="E113" s="8">
        <v>87</v>
      </c>
      <c r="F113" s="8">
        <v>0</v>
      </c>
      <c r="G113" s="6" t="s">
        <v>30</v>
      </c>
    </row>
    <row r="114" spans="1:7" s="1" customFormat="1" ht="15" customHeight="1">
      <c r="A114" s="4" t="s">
        <v>78</v>
      </c>
      <c r="B114" s="4" t="s">
        <v>79</v>
      </c>
      <c r="C114" s="4" t="s">
        <v>80</v>
      </c>
      <c r="D114" s="8">
        <v>407</v>
      </c>
      <c r="E114" s="8">
        <v>20179</v>
      </c>
      <c r="F114" s="8">
        <v>0</v>
      </c>
      <c r="G114" s="6" t="s">
        <v>102</v>
      </c>
    </row>
    <row r="115" spans="1:7" ht="15" customHeight="1">
      <c r="A115" s="4" t="s">
        <v>78</v>
      </c>
      <c r="B115" s="4" t="s">
        <v>81</v>
      </c>
      <c r="C115" s="4" t="s">
        <v>82</v>
      </c>
      <c r="D115" s="8">
        <v>21450</v>
      </c>
      <c r="E115" s="8">
        <v>766291</v>
      </c>
      <c r="F115" s="8">
        <v>0</v>
      </c>
      <c r="G115" s="6" t="s">
        <v>102</v>
      </c>
    </row>
    <row r="116" spans="1:7" ht="15" customHeight="1">
      <c r="A116" s="4" t="s">
        <v>78</v>
      </c>
      <c r="B116" s="4" t="s">
        <v>83</v>
      </c>
      <c r="C116" s="4" t="s">
        <v>84</v>
      </c>
      <c r="D116" s="8">
        <v>64772</v>
      </c>
      <c r="E116" s="8">
        <v>3696703</v>
      </c>
      <c r="F116" s="8">
        <v>9092</v>
      </c>
      <c r="G116" s="6" t="s">
        <v>102</v>
      </c>
    </row>
    <row r="117" spans="1:7" ht="15" customHeight="1">
      <c r="A117" s="4" t="s">
        <v>78</v>
      </c>
      <c r="B117" s="4" t="s">
        <v>136</v>
      </c>
      <c r="C117" s="4" t="s">
        <v>109</v>
      </c>
      <c r="D117" s="8">
        <v>269</v>
      </c>
      <c r="E117" s="8">
        <v>0</v>
      </c>
      <c r="F117" s="8">
        <v>0</v>
      </c>
      <c r="G117" s="6" t="s">
        <v>102</v>
      </c>
    </row>
    <row r="118" spans="1:7" ht="15" customHeight="1">
      <c r="A118" s="4" t="s">
        <v>78</v>
      </c>
      <c r="B118" s="4" t="s">
        <v>85</v>
      </c>
      <c r="C118" s="4" t="s">
        <v>56</v>
      </c>
      <c r="D118" s="8">
        <v>19953</v>
      </c>
      <c r="E118" s="8">
        <v>1207738</v>
      </c>
      <c r="F118" s="8">
        <v>149515</v>
      </c>
      <c r="G118" s="6" t="s">
        <v>102</v>
      </c>
    </row>
    <row r="119" spans="1:7" ht="15" customHeight="1">
      <c r="A119" s="4" t="s">
        <v>23</v>
      </c>
      <c r="B119" s="4" t="s">
        <v>24</v>
      </c>
      <c r="C119" s="4" t="s">
        <v>86</v>
      </c>
      <c r="D119" s="8">
        <v>21636</v>
      </c>
      <c r="E119" s="8">
        <v>432044</v>
      </c>
      <c r="F119" s="8">
        <v>0</v>
      </c>
      <c r="G119" s="6" t="s">
        <v>102</v>
      </c>
    </row>
    <row r="120" spans="1:7" ht="15" customHeight="1">
      <c r="A120" s="4" t="s">
        <v>23</v>
      </c>
      <c r="B120" s="4" t="s">
        <v>24</v>
      </c>
      <c r="C120" s="4" t="s">
        <v>87</v>
      </c>
      <c r="D120" s="8">
        <v>145857</v>
      </c>
      <c r="E120" s="8">
        <v>6247220</v>
      </c>
      <c r="F120" s="8">
        <v>753578</v>
      </c>
      <c r="G120" s="6" t="s">
        <v>102</v>
      </c>
    </row>
    <row r="121" spans="1:7" ht="15" customHeight="1">
      <c r="A121" s="4" t="s">
        <v>23</v>
      </c>
      <c r="B121" s="4" t="s">
        <v>24</v>
      </c>
      <c r="C121" s="4" t="s">
        <v>41</v>
      </c>
      <c r="D121" s="8">
        <v>0</v>
      </c>
      <c r="E121" s="8">
        <v>9307192</v>
      </c>
      <c r="F121" s="8">
        <v>0</v>
      </c>
      <c r="G121" s="6" t="s">
        <v>102</v>
      </c>
    </row>
    <row r="122" spans="1:7" ht="15" customHeight="1">
      <c r="A122" s="4" t="s">
        <v>23</v>
      </c>
      <c r="B122" s="4" t="s">
        <v>24</v>
      </c>
      <c r="C122" s="4" t="s">
        <v>2</v>
      </c>
      <c r="D122" s="8">
        <v>103487</v>
      </c>
      <c r="E122" s="8">
        <v>0</v>
      </c>
      <c r="F122" s="8">
        <v>0</v>
      </c>
      <c r="G122" s="6" t="s">
        <v>30</v>
      </c>
    </row>
    <row r="123" spans="1:7" ht="15" customHeight="1">
      <c r="A123" s="4" t="s">
        <v>23</v>
      </c>
      <c r="B123" s="4" t="s">
        <v>26</v>
      </c>
      <c r="C123" s="4" t="s">
        <v>80</v>
      </c>
      <c r="D123" s="8">
        <v>437</v>
      </c>
      <c r="E123" s="8">
        <v>0</v>
      </c>
      <c r="F123" s="8">
        <v>0</v>
      </c>
      <c r="G123" s="6" t="s">
        <v>102</v>
      </c>
    </row>
    <row r="124" spans="1:7" ht="15" customHeight="1">
      <c r="A124" s="4" t="s">
        <v>23</v>
      </c>
      <c r="B124" s="4" t="s">
        <v>26</v>
      </c>
      <c r="C124" s="4" t="s">
        <v>88</v>
      </c>
      <c r="D124" s="8">
        <v>5866</v>
      </c>
      <c r="E124" s="8">
        <v>184155</v>
      </c>
      <c r="F124" s="8">
        <v>0</v>
      </c>
      <c r="G124" s="6" t="s">
        <v>102</v>
      </c>
    </row>
    <row r="125" spans="1:7" ht="15" customHeight="1">
      <c r="A125" s="4" t="s">
        <v>23</v>
      </c>
      <c r="B125" s="4" t="s">
        <v>26</v>
      </c>
      <c r="C125" s="4" t="s">
        <v>90</v>
      </c>
      <c r="D125" s="8">
        <v>9761</v>
      </c>
      <c r="E125" s="8">
        <v>90906</v>
      </c>
      <c r="F125" s="8">
        <v>0</v>
      </c>
      <c r="G125" s="6" t="s">
        <v>102</v>
      </c>
    </row>
    <row r="126" spans="1:7" ht="15" customHeight="1">
      <c r="A126" s="4" t="s">
        <v>23</v>
      </c>
      <c r="B126" s="4" t="s">
        <v>26</v>
      </c>
      <c r="C126" s="4" t="s">
        <v>89</v>
      </c>
      <c r="D126" s="8">
        <v>233270</v>
      </c>
      <c r="E126" s="8">
        <v>6356852</v>
      </c>
      <c r="F126" s="8">
        <v>61662</v>
      </c>
      <c r="G126" s="6" t="s">
        <v>102</v>
      </c>
    </row>
    <row r="127" spans="1:7" ht="15" customHeight="1">
      <c r="A127" s="4" t="s">
        <v>23</v>
      </c>
      <c r="B127" s="4" t="s">
        <v>26</v>
      </c>
      <c r="C127" s="4" t="s">
        <v>2</v>
      </c>
      <c r="D127" s="8">
        <v>59186</v>
      </c>
      <c r="E127" s="8">
        <v>0</v>
      </c>
      <c r="F127" s="8">
        <v>0</v>
      </c>
      <c r="G127" s="6" t="s">
        <v>30</v>
      </c>
    </row>
    <row r="128" spans="1:7" ht="15" customHeight="1">
      <c r="A128" s="4" t="s">
        <v>23</v>
      </c>
      <c r="B128" s="4" t="s">
        <v>27</v>
      </c>
      <c r="C128" s="4" t="s">
        <v>70</v>
      </c>
      <c r="D128" s="8">
        <v>346729</v>
      </c>
      <c r="E128" s="8">
        <v>12252328</v>
      </c>
      <c r="F128" s="8">
        <v>288727</v>
      </c>
      <c r="G128" s="6" t="s">
        <v>102</v>
      </c>
    </row>
    <row r="129" spans="1:7" ht="15" customHeight="1">
      <c r="A129" s="4" t="s">
        <v>23</v>
      </c>
      <c r="B129" s="4" t="s">
        <v>27</v>
      </c>
      <c r="C129" s="4" t="s">
        <v>2</v>
      </c>
      <c r="D129" s="8">
        <v>178411</v>
      </c>
      <c r="E129" s="8">
        <v>28</v>
      </c>
      <c r="F129" s="8">
        <v>0</v>
      </c>
      <c r="G129" s="6" t="s">
        <v>30</v>
      </c>
    </row>
    <row r="130" spans="1:7" ht="15" customHeight="1">
      <c r="A130" s="4" t="s">
        <v>23</v>
      </c>
      <c r="B130" s="4" t="s">
        <v>91</v>
      </c>
      <c r="C130" s="4" t="s">
        <v>92</v>
      </c>
      <c r="D130" s="8">
        <v>98187</v>
      </c>
      <c r="E130" s="8">
        <v>3798771</v>
      </c>
      <c r="F130" s="8">
        <v>172942</v>
      </c>
      <c r="G130" s="6" t="s">
        <v>102</v>
      </c>
    </row>
    <row r="131" spans="1:7" ht="15" customHeight="1">
      <c r="A131" s="4" t="s">
        <v>23</v>
      </c>
      <c r="B131" s="4" t="s">
        <v>28</v>
      </c>
      <c r="C131" s="4" t="s">
        <v>36</v>
      </c>
      <c r="D131" s="8">
        <v>17968</v>
      </c>
      <c r="E131" s="8">
        <v>168603</v>
      </c>
      <c r="F131" s="8">
        <v>0</v>
      </c>
      <c r="G131" s="6" t="s">
        <v>102</v>
      </c>
    </row>
    <row r="132" spans="1:7" ht="15" customHeight="1">
      <c r="A132" s="4" t="s">
        <v>23</v>
      </c>
      <c r="B132" s="4" t="s">
        <v>28</v>
      </c>
      <c r="C132" s="4" t="s">
        <v>94</v>
      </c>
      <c r="D132" s="8">
        <v>93289</v>
      </c>
      <c r="E132" s="8">
        <v>1012891</v>
      </c>
      <c r="F132" s="8">
        <v>47031</v>
      </c>
      <c r="G132" s="6" t="s">
        <v>102</v>
      </c>
    </row>
    <row r="133" spans="1:7" ht="15" customHeight="1">
      <c r="A133" s="4" t="s">
        <v>23</v>
      </c>
      <c r="B133" s="4" t="s">
        <v>28</v>
      </c>
      <c r="C133" s="4" t="s">
        <v>95</v>
      </c>
      <c r="D133" s="8">
        <v>8981</v>
      </c>
      <c r="E133" s="8">
        <v>163214</v>
      </c>
      <c r="F133" s="8">
        <v>0</v>
      </c>
      <c r="G133" s="6" t="s">
        <v>102</v>
      </c>
    </row>
    <row r="134" spans="1:7" ht="15" customHeight="1">
      <c r="A134" s="4" t="s">
        <v>23</v>
      </c>
      <c r="B134" s="4" t="s">
        <v>28</v>
      </c>
      <c r="C134" s="4" t="s">
        <v>2</v>
      </c>
      <c r="D134" s="8">
        <v>80099</v>
      </c>
      <c r="E134" s="8">
        <v>0</v>
      </c>
      <c r="F134" s="8">
        <v>0</v>
      </c>
      <c r="G134" s="6" t="s">
        <v>30</v>
      </c>
    </row>
    <row r="135" spans="1:7" ht="15" customHeight="1">
      <c r="A135" s="4" t="s">
        <v>23</v>
      </c>
      <c r="B135" s="4" t="s">
        <v>96</v>
      </c>
      <c r="C135" s="4" t="s">
        <v>97</v>
      </c>
      <c r="D135" s="8">
        <v>0</v>
      </c>
      <c r="E135" s="8">
        <v>4649680</v>
      </c>
      <c r="F135" s="8">
        <v>0</v>
      </c>
      <c r="G135" s="6" t="s">
        <v>102</v>
      </c>
    </row>
    <row r="136" spans="1:7" ht="15" customHeight="1">
      <c r="A136" s="4" t="s">
        <v>23</v>
      </c>
      <c r="B136" s="4" t="s">
        <v>98</v>
      </c>
      <c r="C136" s="4" t="s">
        <v>99</v>
      </c>
      <c r="D136" s="8">
        <v>594237</v>
      </c>
      <c r="E136" s="8">
        <v>12275306</v>
      </c>
      <c r="F136" s="8">
        <v>136040</v>
      </c>
      <c r="G136" s="6" t="s">
        <v>102</v>
      </c>
    </row>
    <row r="137" spans="1:7" ht="15" customHeight="1">
      <c r="A137" s="4" t="s">
        <v>23</v>
      </c>
      <c r="B137" s="4" t="s">
        <v>29</v>
      </c>
      <c r="C137" s="4" t="s">
        <v>65</v>
      </c>
      <c r="D137" s="8">
        <v>79167</v>
      </c>
      <c r="E137" s="8">
        <v>3018345</v>
      </c>
      <c r="F137" s="8">
        <v>3930</v>
      </c>
      <c r="G137" s="6" t="s">
        <v>102</v>
      </c>
    </row>
    <row r="138" spans="1:7" ht="15" customHeight="1">
      <c r="A138" s="4" t="s">
        <v>23</v>
      </c>
      <c r="B138" s="4" t="s">
        <v>29</v>
      </c>
      <c r="C138" s="4" t="s">
        <v>2</v>
      </c>
      <c r="D138" s="8">
        <v>95607</v>
      </c>
      <c r="E138" s="8">
        <v>19</v>
      </c>
      <c r="F138" s="8">
        <v>0</v>
      </c>
      <c r="G138" s="6" t="s">
        <v>30</v>
      </c>
    </row>
    <row r="139" spans="1:7" ht="15" customHeight="1">
      <c r="A139" s="4" t="s">
        <v>23</v>
      </c>
      <c r="B139" s="4" t="s">
        <v>100</v>
      </c>
      <c r="C139" s="4" t="s">
        <v>73</v>
      </c>
      <c r="D139" s="8">
        <v>59452</v>
      </c>
      <c r="E139" s="8">
        <v>3168564</v>
      </c>
      <c r="F139" s="8">
        <v>64152</v>
      </c>
      <c r="G139" s="6" t="s">
        <v>102</v>
      </c>
    </row>
    <row r="140" spans="1:7" ht="15" customHeight="1">
      <c r="A140" s="4" t="s">
        <v>23</v>
      </c>
      <c r="B140" s="4" t="s">
        <v>101</v>
      </c>
      <c r="C140" s="4" t="s">
        <v>42</v>
      </c>
      <c r="D140" s="8">
        <v>10674</v>
      </c>
      <c r="E140" s="8">
        <v>267193</v>
      </c>
      <c r="F140" s="8">
        <v>0</v>
      </c>
      <c r="G140" s="6" t="s">
        <v>102</v>
      </c>
    </row>
    <row r="141" spans="1:7" ht="15" customHeight="1">
      <c r="A141" s="4" t="s">
        <v>645</v>
      </c>
      <c r="B141" s="4" t="s">
        <v>645</v>
      </c>
      <c r="C141" s="4" t="s">
        <v>645</v>
      </c>
      <c r="D141" s="8">
        <v>87368</v>
      </c>
      <c r="E141" s="8">
        <v>28547262</v>
      </c>
      <c r="F141" s="8">
        <v>20</v>
      </c>
      <c r="G141" s="6" t="s">
        <v>30</v>
      </c>
    </row>
    <row r="142" spans="1:7" ht="15" customHeight="1">
      <c r="A142" s="4" t="s">
        <v>646</v>
      </c>
      <c r="B142" s="4" t="s">
        <v>646</v>
      </c>
      <c r="C142" s="4" t="s">
        <v>646</v>
      </c>
      <c r="D142" s="8">
        <v>1230</v>
      </c>
      <c r="E142" s="8">
        <v>193608</v>
      </c>
      <c r="F142" s="8">
        <v>1368</v>
      </c>
      <c r="G142" s="6" t="s">
        <v>102</v>
      </c>
    </row>
    <row r="143" spans="1:7" ht="15" customHeight="1">
      <c r="A143" s="4"/>
      <c r="B143" s="4"/>
      <c r="C143" s="4"/>
      <c r="D143" s="8"/>
      <c r="E143" s="8"/>
      <c r="F143" s="8"/>
      <c r="G143" s="6"/>
    </row>
    <row r="144" spans="1:7" ht="15" customHeight="1">
      <c r="A144" s="4"/>
      <c r="B144" s="4"/>
      <c r="C144" s="4"/>
      <c r="D144" s="8"/>
      <c r="E144" s="8"/>
      <c r="F144" s="8"/>
      <c r="G144" s="6"/>
    </row>
    <row r="145" spans="1:7" ht="15" customHeight="1">
      <c r="A145" s="4"/>
      <c r="B145" s="4"/>
      <c r="C145" s="4"/>
      <c r="D145" s="8"/>
      <c r="E145" s="8"/>
      <c r="F145" s="8"/>
      <c r="G145" s="6"/>
    </row>
    <row r="146" spans="1:7" ht="15" customHeight="1">
      <c r="A146" s="4"/>
      <c r="B146" s="4"/>
      <c r="C146" s="4"/>
      <c r="D146" s="8"/>
      <c r="E146" s="8"/>
      <c r="F146" s="8"/>
      <c r="G146" s="6"/>
    </row>
    <row r="147" spans="1:7" ht="15" customHeight="1">
      <c r="A147" s="4"/>
      <c r="B147" s="4"/>
      <c r="C147" s="4"/>
      <c r="D147" s="8"/>
      <c r="E147" s="8"/>
      <c r="F147" s="8"/>
      <c r="G147" s="6"/>
    </row>
    <row r="148" spans="1:7" ht="15" customHeight="1">
      <c r="A148" s="4"/>
      <c r="B148" s="4"/>
      <c r="C148" s="4"/>
      <c r="D148" s="8"/>
      <c r="E148" s="8"/>
      <c r="F148" s="8"/>
      <c r="G148" s="6"/>
    </row>
    <row r="149" spans="1:7" ht="15" customHeight="1">
      <c r="A149" s="4"/>
      <c r="B149" s="4"/>
      <c r="C149" s="4"/>
      <c r="D149" s="8"/>
      <c r="E149" s="8"/>
      <c r="F149" s="8"/>
      <c r="G149" s="6"/>
    </row>
    <row r="150" spans="1:7" ht="15" customHeight="1">
      <c r="A150" s="4"/>
      <c r="B150" s="4"/>
      <c r="C150" s="4"/>
      <c r="D150" s="8"/>
      <c r="E150" s="8"/>
      <c r="F150" s="8"/>
      <c r="G150" s="6"/>
    </row>
    <row r="151" spans="1:7" ht="15" customHeight="1">
      <c r="A151" s="4"/>
      <c r="B151" s="4"/>
      <c r="C151" s="4"/>
      <c r="D151" s="8"/>
      <c r="E151" s="8"/>
      <c r="F151" s="8"/>
      <c r="G151" s="6"/>
    </row>
    <row r="152" spans="1:7" ht="15" customHeight="1">
      <c r="A152" s="4"/>
      <c r="B152" s="4"/>
      <c r="C152" s="4"/>
      <c r="D152" s="8"/>
      <c r="E152" s="8"/>
      <c r="F152" s="8"/>
      <c r="G152" s="6"/>
    </row>
    <row r="153" spans="1:7" ht="15" customHeight="1">
      <c r="A153" s="4"/>
      <c r="B153" s="4"/>
      <c r="C153" s="4"/>
      <c r="D153" s="8"/>
      <c r="E153" s="8"/>
      <c r="F153" s="8"/>
      <c r="G153" s="6"/>
    </row>
    <row r="154" spans="1:7" ht="15" customHeight="1">
      <c r="A154" s="4"/>
      <c r="B154" s="4"/>
      <c r="C154" s="4"/>
      <c r="D154" s="8"/>
      <c r="E154" s="8"/>
      <c r="F154" s="8"/>
      <c r="G154" s="6"/>
    </row>
    <row r="155" spans="1:7" ht="15" customHeight="1">
      <c r="A155" s="4"/>
      <c r="B155" s="4"/>
      <c r="C155" s="4"/>
      <c r="D155" s="8"/>
      <c r="E155" s="8"/>
      <c r="F155" s="8"/>
      <c r="G155" s="6"/>
    </row>
    <row r="156" spans="1:7" ht="15" customHeight="1">
      <c r="A156" s="4"/>
      <c r="B156" s="4"/>
      <c r="C156" s="4"/>
      <c r="D156" s="8"/>
      <c r="E156" s="8"/>
      <c r="F156" s="8"/>
      <c r="G156" s="6"/>
    </row>
    <row r="157" spans="1:7" ht="15" customHeight="1">
      <c r="A157" s="4"/>
      <c r="B157" s="4"/>
      <c r="C157" s="4"/>
      <c r="D157" s="8"/>
      <c r="E157" s="8"/>
      <c r="F157" s="8"/>
      <c r="G157" s="6"/>
    </row>
    <row r="158" spans="1:7" ht="15" customHeight="1">
      <c r="A158" s="4"/>
      <c r="B158" s="4"/>
      <c r="C158" s="4"/>
      <c r="D158" s="8"/>
      <c r="E158" s="8"/>
      <c r="F158" s="8"/>
      <c r="G158" s="6"/>
    </row>
    <row r="159" spans="1:7" ht="15" customHeight="1">
      <c r="A159" s="4"/>
      <c r="B159" s="4"/>
      <c r="C159" s="4"/>
      <c r="D159" s="8"/>
      <c r="E159" s="8"/>
      <c r="F159" s="8"/>
      <c r="G159" s="6"/>
    </row>
    <row r="160" spans="1:7" ht="15" customHeight="1">
      <c r="A160" s="4"/>
      <c r="B160" s="4"/>
      <c r="C160" s="4"/>
      <c r="D160" s="8"/>
      <c r="E160" s="8"/>
      <c r="F160" s="8"/>
      <c r="G160" s="6"/>
    </row>
    <row r="161" spans="1:7" ht="15" customHeight="1">
      <c r="A161" s="4"/>
      <c r="B161" s="4"/>
      <c r="C161" s="4"/>
      <c r="D161" s="8"/>
      <c r="E161" s="8"/>
      <c r="F161" s="8"/>
      <c r="G161" s="6"/>
    </row>
    <row r="162" spans="1:7" ht="15" customHeight="1">
      <c r="A162" s="4"/>
      <c r="B162" s="4"/>
      <c r="C162" s="4"/>
      <c r="D162" s="8"/>
      <c r="E162" s="8"/>
      <c r="F162" s="8"/>
      <c r="G162" s="6"/>
    </row>
    <row r="163" spans="1:7" ht="15" customHeight="1">
      <c r="A163" s="4"/>
      <c r="B163" s="4"/>
      <c r="C163" s="4"/>
      <c r="D163" s="8"/>
      <c r="E163" s="8"/>
      <c r="F163" s="8"/>
      <c r="G163" s="6"/>
    </row>
    <row r="164" spans="1:7" ht="15" customHeight="1">
      <c r="A164" s="4"/>
      <c r="B164" s="4"/>
      <c r="C164" s="4"/>
      <c r="D164" s="8"/>
      <c r="E164" s="8"/>
      <c r="F164" s="8"/>
      <c r="G164" s="6"/>
    </row>
    <row r="165" spans="1:7" ht="15" customHeight="1">
      <c r="A165" s="4"/>
      <c r="B165" s="4"/>
      <c r="C165" s="4"/>
      <c r="D165" s="8"/>
      <c r="E165" s="8"/>
      <c r="F165" s="8"/>
      <c r="G165" s="6"/>
    </row>
    <row r="166" spans="1:7" ht="15" customHeight="1">
      <c r="A166" s="4"/>
      <c r="B166" s="4"/>
      <c r="C166" s="4"/>
      <c r="D166" s="8"/>
      <c r="E166" s="8"/>
      <c r="F166" s="8"/>
      <c r="G166" s="6"/>
    </row>
    <row r="167" spans="1:7" ht="15" customHeight="1">
      <c r="A167" s="4"/>
      <c r="B167" s="4"/>
      <c r="C167" s="4"/>
      <c r="D167" s="8"/>
      <c r="E167" s="8"/>
      <c r="F167" s="8"/>
      <c r="G167" s="6"/>
    </row>
    <row r="168" spans="1:7" ht="15" customHeight="1">
      <c r="A168" s="4"/>
      <c r="B168" s="4"/>
      <c r="C168" s="4"/>
      <c r="D168" s="8"/>
      <c r="E168" s="8"/>
      <c r="F168" s="8"/>
      <c r="G168" s="6"/>
    </row>
    <row r="169" spans="1:7" ht="15" customHeight="1">
      <c r="A169" s="4"/>
      <c r="B169" s="4"/>
      <c r="C169" s="4"/>
      <c r="D169" s="8"/>
      <c r="E169" s="8"/>
      <c r="F169" s="8"/>
      <c r="G169" s="6"/>
    </row>
    <row r="170" spans="1:7" ht="15" customHeight="1">
      <c r="A170" s="4"/>
      <c r="B170" s="4"/>
      <c r="C170" s="4"/>
      <c r="D170" s="8"/>
      <c r="E170" s="8"/>
      <c r="F170" s="8"/>
      <c r="G170" s="6"/>
    </row>
    <row r="171" spans="1:7" ht="15" customHeight="1">
      <c r="A171" s="4"/>
      <c r="B171" s="4"/>
      <c r="C171" s="4"/>
      <c r="D171" s="8"/>
      <c r="E171" s="8"/>
      <c r="F171" s="8"/>
      <c r="G171" s="6"/>
    </row>
    <row r="172" spans="1:7" ht="15" customHeight="1">
      <c r="A172" s="4"/>
      <c r="B172" s="4"/>
      <c r="C172" s="4"/>
      <c r="D172" s="8"/>
      <c r="E172" s="8"/>
      <c r="F172" s="8"/>
      <c r="G172" s="6"/>
    </row>
    <row r="173" spans="1:7" ht="15" customHeight="1">
      <c r="A173" s="4"/>
      <c r="B173" s="4"/>
      <c r="C173" s="4"/>
      <c r="D173" s="8"/>
      <c r="E173" s="8"/>
      <c r="F173" s="8"/>
      <c r="G173" s="6"/>
    </row>
    <row r="174" spans="1:7" ht="15" customHeight="1">
      <c r="A174" s="4"/>
      <c r="B174" s="4"/>
      <c r="C174" s="4"/>
      <c r="D174" s="8"/>
      <c r="E174" s="8"/>
      <c r="F174" s="8"/>
      <c r="G174" s="6"/>
    </row>
    <row r="175" spans="1:7" ht="15" customHeight="1">
      <c r="A175" s="4"/>
      <c r="B175" s="4"/>
      <c r="C175" s="4"/>
      <c r="D175" s="8"/>
      <c r="E175" s="8"/>
      <c r="F175" s="8"/>
      <c r="G175" s="6"/>
    </row>
    <row r="176" spans="1:7" ht="15" customHeight="1">
      <c r="A176" s="4"/>
      <c r="B176" s="4"/>
      <c r="C176" s="4"/>
      <c r="D176" s="8"/>
      <c r="E176" s="8"/>
      <c r="F176" s="8"/>
      <c r="G176" s="6"/>
    </row>
    <row r="177" spans="1:7" ht="15" customHeight="1">
      <c r="A177" s="4"/>
      <c r="B177" s="4"/>
      <c r="C177" s="4"/>
      <c r="D177" s="8"/>
      <c r="E177" s="8"/>
      <c r="F177" s="8"/>
      <c r="G177" s="6"/>
    </row>
    <row r="178" spans="1:7" ht="15" customHeight="1">
      <c r="A178" s="4"/>
      <c r="B178" s="4"/>
      <c r="C178" s="4"/>
      <c r="D178" s="8"/>
      <c r="E178" s="8"/>
      <c r="F178" s="8"/>
      <c r="G178" s="6"/>
    </row>
    <row r="179" spans="1:7" ht="15" customHeight="1">
      <c r="A179" s="4"/>
      <c r="B179" s="4"/>
      <c r="C179" s="4"/>
      <c r="D179" s="8"/>
      <c r="E179" s="8"/>
      <c r="F179" s="8"/>
      <c r="G179" s="6"/>
    </row>
    <row r="180" spans="1:7" ht="15" customHeight="1">
      <c r="A180" s="4"/>
      <c r="B180" s="4"/>
      <c r="C180" s="4"/>
      <c r="D180" s="8"/>
      <c r="E180" s="8"/>
      <c r="F180" s="8"/>
      <c r="G180" s="6"/>
    </row>
    <row r="181" spans="1:7" ht="15" customHeight="1">
      <c r="A181" s="4"/>
      <c r="B181" s="4"/>
      <c r="C181" s="4"/>
      <c r="D181" s="8"/>
      <c r="E181" s="8"/>
      <c r="F181" s="8"/>
      <c r="G181" s="6"/>
    </row>
    <row r="182" spans="1:7" ht="15" customHeight="1">
      <c r="A182" s="4"/>
      <c r="B182" s="4"/>
      <c r="C182" s="4"/>
      <c r="D182" s="8"/>
      <c r="E182" s="8"/>
      <c r="F182" s="8"/>
      <c r="G182" s="6"/>
    </row>
    <row r="183" spans="1:7" ht="15" customHeight="1">
      <c r="A183" s="4"/>
      <c r="B183" s="4"/>
      <c r="C183" s="4"/>
      <c r="D183" s="8"/>
      <c r="E183" s="8"/>
      <c r="F183" s="8"/>
      <c r="G183" s="6"/>
    </row>
    <row r="184" spans="1:7" ht="15" customHeight="1">
      <c r="A184" s="4"/>
      <c r="B184" s="4"/>
      <c r="C184" s="4"/>
      <c r="D184" s="8"/>
      <c r="E184" s="8"/>
      <c r="F184" s="8"/>
      <c r="G184" s="6"/>
    </row>
    <row r="185" spans="1:7" ht="15" customHeight="1">
      <c r="A185" s="4"/>
      <c r="B185" s="4"/>
      <c r="C185" s="4"/>
      <c r="D185" s="8"/>
      <c r="E185" s="8"/>
      <c r="F185" s="8"/>
      <c r="G185" s="6"/>
    </row>
    <row r="186" spans="1:7" ht="15" customHeight="1">
      <c r="A186" s="4"/>
      <c r="B186" s="4"/>
      <c r="C186" s="4"/>
      <c r="D186" s="8"/>
      <c r="E186" s="8"/>
      <c r="F186" s="8"/>
      <c r="G186" s="6"/>
    </row>
    <row r="187" spans="1:7" ht="15" customHeight="1">
      <c r="A187" s="4"/>
      <c r="B187" s="4"/>
      <c r="C187" s="4"/>
      <c r="D187" s="8"/>
      <c r="E187" s="8"/>
      <c r="F187" s="8"/>
      <c r="G187" s="6"/>
    </row>
    <row r="188" spans="1:7" ht="15" customHeight="1">
      <c r="A188" s="4"/>
      <c r="B188" s="4"/>
      <c r="C188" s="4"/>
      <c r="D188" s="8"/>
      <c r="E188" s="8"/>
      <c r="F188" s="8"/>
      <c r="G188" s="6"/>
    </row>
    <row r="189" spans="1:7" ht="15" customHeight="1">
      <c r="A189" s="4"/>
      <c r="B189" s="4"/>
      <c r="C189" s="4"/>
      <c r="D189" s="8"/>
      <c r="E189" s="8"/>
      <c r="F189" s="8"/>
      <c r="G189" s="6"/>
    </row>
    <row r="190" spans="1:7" ht="15" customHeight="1">
      <c r="A190" s="4"/>
      <c r="B190" s="4"/>
      <c r="C190" s="4"/>
      <c r="D190" s="8"/>
      <c r="E190" s="8"/>
      <c r="F190" s="8"/>
      <c r="G190" s="6"/>
    </row>
    <row r="191" spans="1:7" ht="15" customHeight="1">
      <c r="A191" s="4"/>
      <c r="B191" s="4"/>
      <c r="C191" s="4"/>
      <c r="D191" s="8"/>
      <c r="E191" s="8"/>
      <c r="F191" s="8"/>
      <c r="G191" s="6"/>
    </row>
    <row r="192" spans="1:7" ht="15" customHeight="1">
      <c r="A192" s="4"/>
      <c r="B192" s="4"/>
      <c r="C192" s="4"/>
      <c r="D192" s="8"/>
      <c r="E192" s="8"/>
      <c r="F192" s="8"/>
      <c r="G192" s="6"/>
    </row>
    <row r="193" spans="1:7" ht="15" customHeight="1">
      <c r="A193" s="4"/>
      <c r="B193" s="4"/>
      <c r="C193" s="4"/>
      <c r="D193" s="8"/>
      <c r="E193" s="8"/>
      <c r="F193" s="8"/>
      <c r="G193" s="6"/>
    </row>
    <row r="194" spans="1:7" ht="15" customHeight="1">
      <c r="A194" s="4"/>
      <c r="B194" s="4"/>
      <c r="C194" s="4"/>
      <c r="D194" s="8"/>
      <c r="E194" s="8"/>
      <c r="F194" s="8"/>
      <c r="G194" s="6"/>
    </row>
    <row r="195" spans="1:7" ht="15" customHeight="1">
      <c r="A195" s="4"/>
      <c r="B195" s="4"/>
      <c r="C195" s="4"/>
      <c r="D195" s="8"/>
      <c r="E195" s="8"/>
      <c r="F195" s="8"/>
      <c r="G195" s="6"/>
    </row>
    <row r="196" spans="1:7" ht="15" customHeight="1">
      <c r="A196" s="4"/>
      <c r="B196" s="4"/>
      <c r="C196" s="4"/>
      <c r="D196" s="8"/>
      <c r="E196" s="8"/>
      <c r="F196" s="8"/>
      <c r="G196" s="6"/>
    </row>
    <row r="197" spans="1:7" ht="15" customHeight="1">
      <c r="A197" s="4"/>
      <c r="B197" s="4"/>
      <c r="C197" s="4"/>
      <c r="D197" s="8"/>
      <c r="E197" s="8"/>
      <c r="F197" s="8"/>
      <c r="G197" s="6"/>
    </row>
    <row r="198" spans="1:7" ht="15" customHeight="1">
      <c r="A198" s="4"/>
      <c r="B198" s="4"/>
      <c r="C198" s="4"/>
      <c r="D198" s="8"/>
      <c r="E198" s="8"/>
      <c r="F198" s="8"/>
      <c r="G198" s="6"/>
    </row>
    <row r="199" spans="1:7" ht="15" customHeight="1">
      <c r="A199" s="4"/>
      <c r="B199" s="4"/>
      <c r="C199" s="4"/>
      <c r="D199" s="8"/>
      <c r="E199" s="8"/>
      <c r="F199" s="8"/>
      <c r="G199" s="6"/>
    </row>
    <row r="200" spans="1:7" ht="15" customHeight="1">
      <c r="A200" s="4"/>
      <c r="B200" s="4"/>
      <c r="C200" s="4"/>
      <c r="D200" s="8"/>
      <c r="E200" s="8"/>
      <c r="F200" s="8"/>
      <c r="G200" s="6"/>
    </row>
    <row r="201" spans="1:7" ht="15" customHeight="1">
      <c r="A201" s="4"/>
      <c r="B201" s="4"/>
      <c r="C201" s="4"/>
      <c r="D201" s="8"/>
      <c r="E201" s="8"/>
      <c r="F201" s="8"/>
      <c r="G201" s="6"/>
    </row>
    <row r="202" spans="1:7" ht="15" customHeight="1">
      <c r="A202" s="4"/>
      <c r="B202" s="4"/>
      <c r="C202" s="4"/>
      <c r="D202" s="8"/>
      <c r="E202" s="8"/>
      <c r="F202" s="8"/>
      <c r="G202" s="6"/>
    </row>
    <row r="203" spans="1:7" ht="15" customHeight="1">
      <c r="A203" s="4"/>
      <c r="B203" s="4"/>
      <c r="C203" s="4"/>
      <c r="D203" s="8"/>
      <c r="E203" s="8"/>
      <c r="F203" s="8"/>
      <c r="G203" s="6"/>
    </row>
    <row r="204" spans="1:7" ht="15" customHeight="1">
      <c r="A204" s="4"/>
      <c r="B204" s="4"/>
      <c r="C204" s="4"/>
      <c r="D204" s="8"/>
      <c r="E204" s="8"/>
      <c r="F204" s="8"/>
      <c r="G204" s="6"/>
    </row>
    <row r="205" spans="1:7" ht="15" customHeight="1">
      <c r="A205" s="4"/>
      <c r="B205" s="4"/>
      <c r="C205" s="4"/>
      <c r="D205" s="8"/>
      <c r="E205" s="8"/>
      <c r="F205" s="8"/>
      <c r="G205" s="6"/>
    </row>
    <row r="206" spans="1:7" ht="15" customHeight="1">
      <c r="A206" s="4"/>
      <c r="B206" s="4"/>
      <c r="C206" s="4"/>
      <c r="D206" s="8"/>
      <c r="E206" s="8"/>
      <c r="F206" s="8"/>
      <c r="G206" s="6"/>
    </row>
    <row r="207" spans="1:7" ht="15" customHeight="1">
      <c r="A207" s="4"/>
      <c r="B207" s="4"/>
      <c r="C207" s="4"/>
      <c r="D207" s="8"/>
      <c r="E207" s="8"/>
      <c r="F207" s="8"/>
      <c r="G207" s="6"/>
    </row>
  </sheetData>
  <sheetProtection/>
  <mergeCells count="2">
    <mergeCell ref="A2:G2"/>
    <mergeCell ref="A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18.57421875" style="0" bestFit="1" customWidth="1"/>
    <col min="2" max="2" width="24.57421875" style="0" bestFit="1" customWidth="1"/>
    <col min="3" max="3" width="37.7109375" style="0" bestFit="1" customWidth="1"/>
    <col min="4" max="4" width="11.00390625" style="10" bestFit="1" customWidth="1"/>
    <col min="5" max="5" width="13.57421875" style="10" bestFit="1" customWidth="1"/>
    <col min="6" max="6" width="14.28125" style="10" bestFit="1" customWidth="1"/>
    <col min="7" max="7" width="18.421875" style="0" bestFit="1" customWidth="1"/>
  </cols>
  <sheetData>
    <row r="1" spans="1:7" s="1" customFormat="1" ht="15">
      <c r="A1" s="227" t="s">
        <v>347</v>
      </c>
      <c r="B1" s="227"/>
      <c r="C1" s="227"/>
      <c r="D1" s="227"/>
      <c r="E1" s="227"/>
      <c r="F1" s="227"/>
      <c r="G1" s="227"/>
    </row>
    <row r="2" spans="1:7" s="1" customFormat="1" ht="15">
      <c r="A2" s="227" t="s">
        <v>648</v>
      </c>
      <c r="B2" s="227"/>
      <c r="C2" s="227"/>
      <c r="D2" s="227"/>
      <c r="E2" s="227"/>
      <c r="F2" s="227"/>
      <c r="G2" s="227"/>
    </row>
    <row r="3" spans="3:6" s="1" customFormat="1" ht="18" customHeight="1">
      <c r="C3" s="2"/>
      <c r="D3" s="2"/>
      <c r="E3" s="2"/>
      <c r="F3" s="2"/>
    </row>
    <row r="4" spans="1:7" s="1" customFormat="1" ht="15" customHeight="1">
      <c r="A4" s="3" t="s">
        <v>31</v>
      </c>
      <c r="B4" s="3" t="s">
        <v>32</v>
      </c>
      <c r="C4" s="3" t="s">
        <v>103</v>
      </c>
      <c r="D4" s="9" t="s">
        <v>349</v>
      </c>
      <c r="E4" s="9" t="s">
        <v>350</v>
      </c>
      <c r="F4" s="9" t="s">
        <v>351</v>
      </c>
      <c r="G4" s="3" t="s">
        <v>348</v>
      </c>
    </row>
    <row r="5" spans="1:7" s="1" customFormat="1" ht="15" customHeight="1">
      <c r="A5" s="4" t="s">
        <v>0</v>
      </c>
      <c r="B5" s="4" t="s">
        <v>1</v>
      </c>
      <c r="C5" s="4" t="s">
        <v>33</v>
      </c>
      <c r="D5" s="8">
        <v>82268</v>
      </c>
      <c r="E5" s="8">
        <v>984890</v>
      </c>
      <c r="F5" s="8">
        <v>0</v>
      </c>
      <c r="G5" s="5" t="s">
        <v>102</v>
      </c>
    </row>
    <row r="6" spans="1:7" s="1" customFormat="1" ht="15" customHeight="1">
      <c r="A6" s="4" t="s">
        <v>0</v>
      </c>
      <c r="B6" s="4" t="s">
        <v>1</v>
      </c>
      <c r="C6" s="4" t="s">
        <v>2</v>
      </c>
      <c r="D6" s="8">
        <v>54</v>
      </c>
      <c r="E6" s="8">
        <v>0</v>
      </c>
      <c r="F6" s="8">
        <v>0</v>
      </c>
      <c r="G6" s="5" t="s">
        <v>30</v>
      </c>
    </row>
    <row r="7" spans="1:7" s="1" customFormat="1" ht="15" customHeight="1">
      <c r="A7" s="4" t="s">
        <v>0</v>
      </c>
      <c r="B7" s="4" t="s">
        <v>34</v>
      </c>
      <c r="C7" s="4" t="s">
        <v>35</v>
      </c>
      <c r="D7" s="8">
        <v>63321</v>
      </c>
      <c r="E7" s="8">
        <v>39398</v>
      </c>
      <c r="F7" s="8">
        <v>219</v>
      </c>
      <c r="G7" s="5" t="s">
        <v>102</v>
      </c>
    </row>
    <row r="8" spans="1:7" s="1" customFormat="1" ht="15" customHeight="1">
      <c r="A8" s="4" t="s">
        <v>0</v>
      </c>
      <c r="B8" s="4" t="s">
        <v>3</v>
      </c>
      <c r="C8" s="4" t="s">
        <v>113</v>
      </c>
      <c r="D8" s="8">
        <v>0</v>
      </c>
      <c r="E8" s="8">
        <v>19253</v>
      </c>
      <c r="F8" s="8">
        <v>0</v>
      </c>
      <c r="G8" s="5" t="s">
        <v>30</v>
      </c>
    </row>
    <row r="9" spans="1:7" s="1" customFormat="1" ht="15" customHeight="1">
      <c r="A9" s="4" t="s">
        <v>0</v>
      </c>
      <c r="B9" s="4" t="s">
        <v>3</v>
      </c>
      <c r="C9" s="4" t="s">
        <v>37</v>
      </c>
      <c r="D9" s="8">
        <v>6897</v>
      </c>
      <c r="E9" s="8">
        <v>0</v>
      </c>
      <c r="F9" s="8">
        <v>0</v>
      </c>
      <c r="G9" s="5" t="s">
        <v>102</v>
      </c>
    </row>
    <row r="10" spans="1:7" s="1" customFormat="1" ht="15" customHeight="1">
      <c r="A10" s="4" t="s">
        <v>0</v>
      </c>
      <c r="B10" s="4" t="s">
        <v>39</v>
      </c>
      <c r="C10" s="4" t="s">
        <v>41</v>
      </c>
      <c r="D10" s="8">
        <v>0</v>
      </c>
      <c r="E10" s="8">
        <v>5300</v>
      </c>
      <c r="F10" s="8">
        <v>0</v>
      </c>
      <c r="G10" s="5" t="s">
        <v>102</v>
      </c>
    </row>
    <row r="11" spans="1:7" s="1" customFormat="1" ht="15" customHeight="1">
      <c r="A11" s="4" t="s">
        <v>0</v>
      </c>
      <c r="B11" s="4" t="s">
        <v>39</v>
      </c>
      <c r="C11" s="4" t="s">
        <v>42</v>
      </c>
      <c r="D11" s="8">
        <v>1059</v>
      </c>
      <c r="E11" s="8">
        <v>552446</v>
      </c>
      <c r="F11" s="8">
        <v>0</v>
      </c>
      <c r="G11" s="5" t="s">
        <v>102</v>
      </c>
    </row>
    <row r="12" spans="1:7" s="1" customFormat="1" ht="15" customHeight="1">
      <c r="A12" s="4" t="s">
        <v>4</v>
      </c>
      <c r="B12" s="4" t="s">
        <v>43</v>
      </c>
      <c r="C12" s="4" t="s">
        <v>44</v>
      </c>
      <c r="D12" s="8">
        <v>71</v>
      </c>
      <c r="E12" s="8">
        <v>0</v>
      </c>
      <c r="F12" s="8">
        <v>0</v>
      </c>
      <c r="G12" s="5" t="s">
        <v>102</v>
      </c>
    </row>
    <row r="13" spans="1:7" s="1" customFormat="1" ht="15" customHeight="1">
      <c r="A13" s="4" t="s">
        <v>4</v>
      </c>
      <c r="B13" s="4" t="s">
        <v>5</v>
      </c>
      <c r="C13" s="4" t="s">
        <v>110</v>
      </c>
      <c r="D13" s="8">
        <v>580</v>
      </c>
      <c r="E13" s="8">
        <v>0</v>
      </c>
      <c r="F13" s="8">
        <v>0</v>
      </c>
      <c r="G13" s="5" t="s">
        <v>30</v>
      </c>
    </row>
    <row r="14" spans="1:7" s="1" customFormat="1" ht="15" customHeight="1">
      <c r="A14" s="4" t="s">
        <v>4</v>
      </c>
      <c r="B14" s="4" t="s">
        <v>6</v>
      </c>
      <c r="C14" s="4" t="s">
        <v>113</v>
      </c>
      <c r="D14" s="8">
        <v>0</v>
      </c>
      <c r="E14" s="8">
        <v>10251</v>
      </c>
      <c r="F14" s="8">
        <v>0</v>
      </c>
      <c r="G14" s="5" t="s">
        <v>30</v>
      </c>
    </row>
    <row r="15" spans="1:7" s="1" customFormat="1" ht="15" customHeight="1">
      <c r="A15" s="4" t="s">
        <v>4</v>
      </c>
      <c r="B15" s="4" t="s">
        <v>45</v>
      </c>
      <c r="C15" s="4" t="s">
        <v>44</v>
      </c>
      <c r="D15" s="8">
        <v>94</v>
      </c>
      <c r="E15" s="8">
        <v>0</v>
      </c>
      <c r="F15" s="8">
        <v>0</v>
      </c>
      <c r="G15" s="5" t="s">
        <v>102</v>
      </c>
    </row>
    <row r="16" spans="1:7" s="1" customFormat="1" ht="15" customHeight="1">
      <c r="A16" s="4" t="s">
        <v>4</v>
      </c>
      <c r="B16" s="4" t="s">
        <v>46</v>
      </c>
      <c r="C16" s="4" t="s">
        <v>461</v>
      </c>
      <c r="D16" s="8">
        <v>122495</v>
      </c>
      <c r="E16" s="8">
        <v>288611</v>
      </c>
      <c r="F16" s="8">
        <v>16118</v>
      </c>
      <c r="G16" s="5" t="s">
        <v>102</v>
      </c>
    </row>
    <row r="17" spans="1:7" s="1" customFormat="1" ht="15" customHeight="1">
      <c r="A17" s="4" t="s">
        <v>4</v>
      </c>
      <c r="B17" s="4" t="s">
        <v>48</v>
      </c>
      <c r="C17" s="4" t="s">
        <v>49</v>
      </c>
      <c r="D17" s="8">
        <v>185</v>
      </c>
      <c r="E17" s="8">
        <v>8015</v>
      </c>
      <c r="F17" s="8">
        <v>0</v>
      </c>
      <c r="G17" s="5" t="s">
        <v>102</v>
      </c>
    </row>
    <row r="18" spans="1:7" s="1" customFormat="1" ht="15" customHeight="1">
      <c r="A18" s="4" t="s">
        <v>4</v>
      </c>
      <c r="B18" s="4" t="s">
        <v>7</v>
      </c>
      <c r="C18" s="4" t="s">
        <v>2</v>
      </c>
      <c r="D18" s="8">
        <v>212</v>
      </c>
      <c r="E18" s="8">
        <v>0</v>
      </c>
      <c r="F18" s="8">
        <v>0</v>
      </c>
      <c r="G18" s="5" t="s">
        <v>30</v>
      </c>
    </row>
    <row r="19" spans="1:7" s="1" customFormat="1" ht="15" customHeight="1">
      <c r="A19" s="4" t="s">
        <v>8</v>
      </c>
      <c r="B19" s="4" t="s">
        <v>50</v>
      </c>
      <c r="C19" s="4" t="s">
        <v>51</v>
      </c>
      <c r="D19" s="8">
        <v>68191</v>
      </c>
      <c r="E19" s="8">
        <v>2198097</v>
      </c>
      <c r="F19" s="8">
        <v>324</v>
      </c>
      <c r="G19" s="5" t="s">
        <v>102</v>
      </c>
    </row>
    <row r="20" spans="1:7" s="1" customFormat="1" ht="15" customHeight="1">
      <c r="A20" s="4" t="s">
        <v>8</v>
      </c>
      <c r="B20" s="4" t="s">
        <v>9</v>
      </c>
      <c r="C20" s="4" t="s">
        <v>127</v>
      </c>
      <c r="D20" s="8">
        <v>0</v>
      </c>
      <c r="E20" s="8">
        <v>33342022</v>
      </c>
      <c r="F20" s="8">
        <v>0</v>
      </c>
      <c r="G20" s="5" t="s">
        <v>30</v>
      </c>
    </row>
    <row r="21" spans="1:7" s="1" customFormat="1" ht="15" customHeight="1">
      <c r="A21" s="4" t="s">
        <v>8</v>
      </c>
      <c r="B21" s="4" t="s">
        <v>9</v>
      </c>
      <c r="C21" s="4" t="s">
        <v>52</v>
      </c>
      <c r="D21" s="8">
        <v>451542</v>
      </c>
      <c r="E21" s="8">
        <v>11961106</v>
      </c>
      <c r="F21" s="8">
        <v>1037410</v>
      </c>
      <c r="G21" s="5" t="s">
        <v>102</v>
      </c>
    </row>
    <row r="22" spans="1:7" s="1" customFormat="1" ht="15" customHeight="1">
      <c r="A22" s="4" t="s">
        <v>8</v>
      </c>
      <c r="B22" s="4" t="s">
        <v>9</v>
      </c>
      <c r="C22" s="4" t="s">
        <v>38</v>
      </c>
      <c r="D22" s="8">
        <v>0</v>
      </c>
      <c r="E22" s="8">
        <v>17759567</v>
      </c>
      <c r="F22" s="8">
        <v>0</v>
      </c>
      <c r="G22" s="5" t="s">
        <v>102</v>
      </c>
    </row>
    <row r="23" spans="1:7" s="1" customFormat="1" ht="15" customHeight="1">
      <c r="A23" s="4" t="s">
        <v>8</v>
      </c>
      <c r="B23" s="4" t="s">
        <v>9</v>
      </c>
      <c r="C23" s="4" t="s">
        <v>53</v>
      </c>
      <c r="D23" s="8">
        <v>0</v>
      </c>
      <c r="E23" s="8">
        <v>1098136</v>
      </c>
      <c r="F23" s="8">
        <v>0</v>
      </c>
      <c r="G23" s="5" t="s">
        <v>102</v>
      </c>
    </row>
    <row r="24" spans="1:7" s="1" customFormat="1" ht="15" customHeight="1">
      <c r="A24" s="4" t="s">
        <v>8</v>
      </c>
      <c r="B24" s="4" t="s">
        <v>9</v>
      </c>
      <c r="C24" s="4" t="s">
        <v>54</v>
      </c>
      <c r="D24" s="8">
        <v>177788</v>
      </c>
      <c r="E24" s="8">
        <v>4513683</v>
      </c>
      <c r="F24" s="8">
        <v>423463</v>
      </c>
      <c r="G24" s="5" t="s">
        <v>102</v>
      </c>
    </row>
    <row r="25" spans="1:7" s="1" customFormat="1" ht="15" customHeight="1">
      <c r="A25" s="4" t="s">
        <v>8</v>
      </c>
      <c r="B25" s="4" t="s">
        <v>9</v>
      </c>
      <c r="C25" s="4" t="s">
        <v>49</v>
      </c>
      <c r="D25" s="8">
        <v>217261</v>
      </c>
      <c r="E25" s="8">
        <v>4360122</v>
      </c>
      <c r="F25" s="8">
        <v>722378</v>
      </c>
      <c r="G25" s="5" t="s">
        <v>102</v>
      </c>
    </row>
    <row r="26" spans="1:7" s="1" customFormat="1" ht="15" customHeight="1">
      <c r="A26" s="4" t="s">
        <v>8</v>
      </c>
      <c r="B26" s="4" t="s">
        <v>9</v>
      </c>
      <c r="C26" s="4" t="s">
        <v>55</v>
      </c>
      <c r="D26" s="8">
        <v>0</v>
      </c>
      <c r="E26" s="8">
        <v>12007135</v>
      </c>
      <c r="F26" s="8">
        <v>0</v>
      </c>
      <c r="G26" s="5" t="s">
        <v>102</v>
      </c>
    </row>
    <row r="27" spans="1:7" s="1" customFormat="1" ht="15" customHeight="1">
      <c r="A27" s="4" t="s">
        <v>8</v>
      </c>
      <c r="B27" s="4" t="s">
        <v>9</v>
      </c>
      <c r="C27" s="4" t="s">
        <v>56</v>
      </c>
      <c r="D27" s="8">
        <v>11410</v>
      </c>
      <c r="E27" s="8">
        <v>51204</v>
      </c>
      <c r="F27" s="8">
        <v>10935</v>
      </c>
      <c r="G27" s="5" t="s">
        <v>102</v>
      </c>
    </row>
    <row r="28" spans="1:7" s="1" customFormat="1" ht="15" customHeight="1">
      <c r="A28" s="4" t="s">
        <v>8</v>
      </c>
      <c r="B28" s="4" t="s">
        <v>9</v>
      </c>
      <c r="C28" s="4" t="s">
        <v>40</v>
      </c>
      <c r="D28" s="8">
        <v>0</v>
      </c>
      <c r="E28" s="8">
        <v>6779975</v>
      </c>
      <c r="F28" s="8">
        <v>0</v>
      </c>
      <c r="G28" s="5" t="s">
        <v>102</v>
      </c>
    </row>
    <row r="29" spans="1:7" s="1" customFormat="1" ht="15" customHeight="1">
      <c r="A29" s="4" t="s">
        <v>8</v>
      </c>
      <c r="B29" s="4" t="s">
        <v>9</v>
      </c>
      <c r="C29" s="4" t="s">
        <v>57</v>
      </c>
      <c r="D29" s="8">
        <v>0</v>
      </c>
      <c r="E29" s="8">
        <v>4128123</v>
      </c>
      <c r="F29" s="8">
        <v>0</v>
      </c>
      <c r="G29" s="5" t="s">
        <v>102</v>
      </c>
    </row>
    <row r="30" spans="1:7" s="1" customFormat="1" ht="15" customHeight="1">
      <c r="A30" s="4" t="s">
        <v>8</v>
      </c>
      <c r="B30" s="4" t="s">
        <v>9</v>
      </c>
      <c r="C30" s="4" t="s">
        <v>113</v>
      </c>
      <c r="D30" s="8">
        <v>0</v>
      </c>
      <c r="E30" s="8">
        <v>658512</v>
      </c>
      <c r="F30" s="8">
        <v>0</v>
      </c>
      <c r="G30" s="5" t="s">
        <v>30</v>
      </c>
    </row>
    <row r="31" spans="1:7" s="1" customFormat="1" ht="15" customHeight="1">
      <c r="A31" s="4" t="s">
        <v>8</v>
      </c>
      <c r="B31" s="4" t="s">
        <v>9</v>
      </c>
      <c r="C31" s="4" t="s">
        <v>2</v>
      </c>
      <c r="D31" s="8">
        <v>439538</v>
      </c>
      <c r="E31" s="8">
        <v>0</v>
      </c>
      <c r="F31" s="8">
        <v>0</v>
      </c>
      <c r="G31" s="5" t="s">
        <v>30</v>
      </c>
    </row>
    <row r="32" spans="1:7" s="1" customFormat="1" ht="15" customHeight="1">
      <c r="A32" s="4" t="s">
        <v>8</v>
      </c>
      <c r="B32" s="4" t="s">
        <v>9</v>
      </c>
      <c r="C32" s="4" t="s">
        <v>58</v>
      </c>
      <c r="D32" s="8">
        <v>0</v>
      </c>
      <c r="E32" s="8">
        <v>1281798</v>
      </c>
      <c r="F32" s="8">
        <v>0</v>
      </c>
      <c r="G32" s="5" t="s">
        <v>102</v>
      </c>
    </row>
    <row r="33" spans="1:7" s="1" customFormat="1" ht="15" customHeight="1">
      <c r="A33" s="4" t="s">
        <v>8</v>
      </c>
      <c r="B33" s="4" t="s">
        <v>9</v>
      </c>
      <c r="C33" s="4" t="s">
        <v>59</v>
      </c>
      <c r="D33" s="8">
        <v>132745</v>
      </c>
      <c r="E33" s="8">
        <v>4051394</v>
      </c>
      <c r="F33" s="8">
        <v>758903</v>
      </c>
      <c r="G33" s="5" t="s">
        <v>102</v>
      </c>
    </row>
    <row r="34" spans="1:7" s="1" customFormat="1" ht="15" customHeight="1">
      <c r="A34" s="4" t="s">
        <v>8</v>
      </c>
      <c r="B34" s="4" t="s">
        <v>9</v>
      </c>
      <c r="C34" s="4" t="s">
        <v>60</v>
      </c>
      <c r="D34" s="8">
        <v>0</v>
      </c>
      <c r="E34" s="8">
        <v>6674966</v>
      </c>
      <c r="F34" s="8">
        <v>0</v>
      </c>
      <c r="G34" s="5" t="s">
        <v>102</v>
      </c>
    </row>
    <row r="35" spans="1:7" s="1" customFormat="1" ht="15" customHeight="1">
      <c r="A35" s="4" t="s">
        <v>8</v>
      </c>
      <c r="B35" s="4" t="s">
        <v>61</v>
      </c>
      <c r="C35" s="4" t="s">
        <v>62</v>
      </c>
      <c r="D35" s="8">
        <v>63674</v>
      </c>
      <c r="E35" s="8">
        <v>1623676</v>
      </c>
      <c r="F35" s="8">
        <v>0</v>
      </c>
      <c r="G35" s="5" t="s">
        <v>102</v>
      </c>
    </row>
    <row r="36" spans="1:7" s="1" customFormat="1" ht="15" customHeight="1">
      <c r="A36" s="4" t="s">
        <v>8</v>
      </c>
      <c r="B36" s="4" t="s">
        <v>61</v>
      </c>
      <c r="C36" s="4" t="s">
        <v>63</v>
      </c>
      <c r="D36" s="8">
        <v>13519</v>
      </c>
      <c r="E36" s="8">
        <v>531722</v>
      </c>
      <c r="F36" s="8">
        <v>0</v>
      </c>
      <c r="G36" s="5" t="s">
        <v>102</v>
      </c>
    </row>
    <row r="37" spans="1:7" s="1" customFormat="1" ht="15" customHeight="1">
      <c r="A37" s="4" t="s">
        <v>8</v>
      </c>
      <c r="B37" s="4" t="s">
        <v>61</v>
      </c>
      <c r="C37" s="4" t="s">
        <v>47</v>
      </c>
      <c r="D37" s="8">
        <v>0</v>
      </c>
      <c r="E37" s="8">
        <v>7356477</v>
      </c>
      <c r="F37" s="8">
        <v>0</v>
      </c>
      <c r="G37" s="5" t="s">
        <v>102</v>
      </c>
    </row>
    <row r="38" spans="1:7" s="1" customFormat="1" ht="15" customHeight="1">
      <c r="A38" s="4" t="s">
        <v>10</v>
      </c>
      <c r="B38" s="4" t="s">
        <v>11</v>
      </c>
      <c r="C38" s="4" t="s">
        <v>127</v>
      </c>
      <c r="D38" s="8">
        <v>0</v>
      </c>
      <c r="E38" s="8">
        <v>133354</v>
      </c>
      <c r="F38" s="8">
        <v>0</v>
      </c>
      <c r="G38" s="5" t="s">
        <v>30</v>
      </c>
    </row>
    <row r="39" spans="1:7" s="1" customFormat="1" ht="15" customHeight="1">
      <c r="A39" s="4" t="s">
        <v>10</v>
      </c>
      <c r="B39" s="4" t="s">
        <v>11</v>
      </c>
      <c r="C39" s="4" t="s">
        <v>64</v>
      </c>
      <c r="D39" s="8">
        <v>161794</v>
      </c>
      <c r="E39" s="8">
        <v>212337</v>
      </c>
      <c r="F39" s="8">
        <v>46112</v>
      </c>
      <c r="G39" s="5" t="s">
        <v>102</v>
      </c>
    </row>
    <row r="40" spans="1:7" s="1" customFormat="1" ht="15" customHeight="1">
      <c r="A40" s="4" t="s">
        <v>10</v>
      </c>
      <c r="B40" s="4" t="s">
        <v>11</v>
      </c>
      <c r="C40" s="4" t="s">
        <v>65</v>
      </c>
      <c r="D40" s="8">
        <v>20149</v>
      </c>
      <c r="E40" s="8">
        <v>1279856</v>
      </c>
      <c r="F40" s="8">
        <v>51</v>
      </c>
      <c r="G40" s="5" t="s">
        <v>102</v>
      </c>
    </row>
    <row r="41" spans="1:7" s="1" customFormat="1" ht="15" customHeight="1">
      <c r="A41" s="4" t="s">
        <v>10</v>
      </c>
      <c r="B41" s="4" t="s">
        <v>11</v>
      </c>
      <c r="C41" s="4" t="s">
        <v>55</v>
      </c>
      <c r="D41" s="8">
        <v>0</v>
      </c>
      <c r="E41" s="8">
        <v>664018</v>
      </c>
      <c r="F41" s="8">
        <v>0</v>
      </c>
      <c r="G41" s="5" t="s">
        <v>102</v>
      </c>
    </row>
    <row r="42" spans="1:7" s="1" customFormat="1" ht="15" customHeight="1">
      <c r="A42" s="4" t="s">
        <v>10</v>
      </c>
      <c r="B42" s="4" t="s">
        <v>11</v>
      </c>
      <c r="C42" s="4" t="s">
        <v>110</v>
      </c>
      <c r="D42" s="8">
        <v>385131</v>
      </c>
      <c r="E42" s="8">
        <v>594793</v>
      </c>
      <c r="F42" s="8">
        <v>0</v>
      </c>
      <c r="G42" s="5" t="s">
        <v>30</v>
      </c>
    </row>
    <row r="43" spans="1:7" s="1" customFormat="1" ht="15" customHeight="1">
      <c r="A43" s="4" t="s">
        <v>10</v>
      </c>
      <c r="B43" s="4" t="s">
        <v>11</v>
      </c>
      <c r="C43" s="4" t="s">
        <v>66</v>
      </c>
      <c r="D43" s="8">
        <v>52543</v>
      </c>
      <c r="E43" s="8">
        <v>1958593</v>
      </c>
      <c r="F43" s="8">
        <v>0</v>
      </c>
      <c r="G43" s="5" t="s">
        <v>102</v>
      </c>
    </row>
    <row r="44" spans="1:7" s="1" customFormat="1" ht="15" customHeight="1">
      <c r="A44" s="4" t="s">
        <v>10</v>
      </c>
      <c r="B44" s="4" t="s">
        <v>11</v>
      </c>
      <c r="C44" s="4" t="s">
        <v>40</v>
      </c>
      <c r="D44" s="8">
        <v>0</v>
      </c>
      <c r="E44" s="8">
        <v>30701</v>
      </c>
      <c r="F44" s="8">
        <v>0</v>
      </c>
      <c r="G44" s="5" t="s">
        <v>102</v>
      </c>
    </row>
    <row r="45" spans="1:7" s="1" customFormat="1" ht="15" customHeight="1">
      <c r="A45" s="4" t="s">
        <v>10</v>
      </c>
      <c r="B45" s="4" t="s">
        <v>11</v>
      </c>
      <c r="C45" s="4" t="s">
        <v>113</v>
      </c>
      <c r="D45" s="8">
        <v>0</v>
      </c>
      <c r="E45" s="8">
        <v>52199</v>
      </c>
      <c r="F45" s="8">
        <v>0</v>
      </c>
      <c r="G45" s="5" t="s">
        <v>30</v>
      </c>
    </row>
    <row r="46" spans="1:7" s="1" customFormat="1" ht="15" customHeight="1">
      <c r="A46" s="4" t="s">
        <v>10</v>
      </c>
      <c r="B46" s="4" t="s">
        <v>11</v>
      </c>
      <c r="C46" s="4" t="s">
        <v>67</v>
      </c>
      <c r="D46" s="8">
        <v>1310</v>
      </c>
      <c r="E46" s="8">
        <v>0</v>
      </c>
      <c r="F46" s="8">
        <v>0</v>
      </c>
      <c r="G46" s="5" t="s">
        <v>102</v>
      </c>
    </row>
    <row r="47" spans="1:7" s="1" customFormat="1" ht="15" customHeight="1">
      <c r="A47" s="4" t="s">
        <v>10</v>
      </c>
      <c r="B47" s="4" t="s">
        <v>11</v>
      </c>
      <c r="C47" s="4" t="s">
        <v>2</v>
      </c>
      <c r="D47" s="8">
        <v>354018</v>
      </c>
      <c r="E47" s="8">
        <v>0</v>
      </c>
      <c r="F47" s="8">
        <v>0</v>
      </c>
      <c r="G47" s="5" t="s">
        <v>30</v>
      </c>
    </row>
    <row r="48" spans="1:7" s="1" customFormat="1" ht="15" customHeight="1">
      <c r="A48" s="4" t="s">
        <v>10</v>
      </c>
      <c r="B48" s="4" t="s">
        <v>11</v>
      </c>
      <c r="C48" s="4" t="s">
        <v>68</v>
      </c>
      <c r="D48" s="8">
        <v>40775</v>
      </c>
      <c r="E48" s="8">
        <v>0</v>
      </c>
      <c r="F48" s="8">
        <v>0</v>
      </c>
      <c r="G48" s="5" t="s">
        <v>102</v>
      </c>
    </row>
    <row r="49" spans="1:7" s="1" customFormat="1" ht="15" customHeight="1">
      <c r="A49" s="4" t="s">
        <v>10</v>
      </c>
      <c r="B49" s="4" t="s">
        <v>11</v>
      </c>
      <c r="C49" s="4" t="s">
        <v>60</v>
      </c>
      <c r="D49" s="8">
        <v>0</v>
      </c>
      <c r="E49" s="8">
        <v>2841218</v>
      </c>
      <c r="F49" s="8">
        <v>0</v>
      </c>
      <c r="G49" s="5" t="s">
        <v>102</v>
      </c>
    </row>
    <row r="50" spans="1:7" s="1" customFormat="1" ht="15" customHeight="1">
      <c r="A50" s="4" t="s">
        <v>10</v>
      </c>
      <c r="B50" s="4" t="s">
        <v>11</v>
      </c>
      <c r="C50" s="4" t="s">
        <v>129</v>
      </c>
      <c r="D50" s="8">
        <v>0</v>
      </c>
      <c r="E50" s="8">
        <v>15637</v>
      </c>
      <c r="F50" s="8">
        <v>0</v>
      </c>
      <c r="G50" s="5" t="s">
        <v>30</v>
      </c>
    </row>
    <row r="51" spans="1:7" s="1" customFormat="1" ht="15" customHeight="1">
      <c r="A51" s="4" t="s">
        <v>10</v>
      </c>
      <c r="B51" s="4" t="s">
        <v>12</v>
      </c>
      <c r="C51" s="4" t="s">
        <v>127</v>
      </c>
      <c r="D51" s="8">
        <v>0</v>
      </c>
      <c r="E51" s="8">
        <v>77860</v>
      </c>
      <c r="F51" s="8">
        <v>0</v>
      </c>
      <c r="G51" s="5" t="s">
        <v>30</v>
      </c>
    </row>
    <row r="52" spans="1:7" s="1" customFormat="1" ht="15" customHeight="1">
      <c r="A52" s="4" t="s">
        <v>10</v>
      </c>
      <c r="B52" s="4" t="s">
        <v>12</v>
      </c>
      <c r="C52" s="4" t="s">
        <v>69</v>
      </c>
      <c r="D52" s="8">
        <v>36297</v>
      </c>
      <c r="E52" s="8">
        <v>159979</v>
      </c>
      <c r="F52" s="8">
        <v>6833</v>
      </c>
      <c r="G52" s="5" t="s">
        <v>102</v>
      </c>
    </row>
    <row r="53" spans="1:7" s="1" customFormat="1" ht="15" customHeight="1">
      <c r="A53" s="4" t="s">
        <v>10</v>
      </c>
      <c r="B53" s="4" t="s">
        <v>12</v>
      </c>
      <c r="C53" s="4" t="s">
        <v>110</v>
      </c>
      <c r="D53" s="8">
        <v>21475</v>
      </c>
      <c r="E53" s="8">
        <v>35758</v>
      </c>
      <c r="F53" s="8">
        <v>0</v>
      </c>
      <c r="G53" s="5" t="s">
        <v>30</v>
      </c>
    </row>
    <row r="54" spans="1:7" s="1" customFormat="1" ht="15" customHeight="1">
      <c r="A54" s="4" t="s">
        <v>10</v>
      </c>
      <c r="B54" s="4" t="s">
        <v>12</v>
      </c>
      <c r="C54" s="4" t="s">
        <v>2</v>
      </c>
      <c r="D54" s="8">
        <v>72</v>
      </c>
      <c r="E54" s="8">
        <v>0</v>
      </c>
      <c r="F54" s="8">
        <v>0</v>
      </c>
      <c r="G54" s="5" t="s">
        <v>30</v>
      </c>
    </row>
    <row r="55" spans="1:7" s="1" customFormat="1" ht="15" customHeight="1">
      <c r="A55" s="4" t="s">
        <v>10</v>
      </c>
      <c r="B55" s="4" t="s">
        <v>12</v>
      </c>
      <c r="C55" s="4" t="s">
        <v>68</v>
      </c>
      <c r="D55" s="8">
        <v>283</v>
      </c>
      <c r="E55" s="8">
        <v>0</v>
      </c>
      <c r="F55" s="8">
        <v>0</v>
      </c>
      <c r="G55" s="5" t="s">
        <v>102</v>
      </c>
    </row>
    <row r="56" spans="1:7" s="1" customFormat="1" ht="15" customHeight="1">
      <c r="A56" s="4" t="s">
        <v>10</v>
      </c>
      <c r="B56" s="4" t="s">
        <v>13</v>
      </c>
      <c r="C56" s="4" t="s">
        <v>127</v>
      </c>
      <c r="D56" s="8">
        <v>0</v>
      </c>
      <c r="E56" s="8">
        <v>128337</v>
      </c>
      <c r="F56" s="8">
        <v>0</v>
      </c>
      <c r="G56" s="5" t="s">
        <v>30</v>
      </c>
    </row>
    <row r="57" spans="1:7" s="1" customFormat="1" ht="15" customHeight="1">
      <c r="A57" s="4" t="s">
        <v>10</v>
      </c>
      <c r="B57" s="4" t="s">
        <v>13</v>
      </c>
      <c r="C57" s="4" t="s">
        <v>55</v>
      </c>
      <c r="D57" s="8">
        <v>0</v>
      </c>
      <c r="E57" s="8">
        <v>1084642</v>
      </c>
      <c r="F57" s="8">
        <v>0</v>
      </c>
      <c r="G57" s="5" t="s">
        <v>102</v>
      </c>
    </row>
    <row r="58" spans="1:7" s="1" customFormat="1" ht="15" customHeight="1">
      <c r="A58" s="4" t="s">
        <v>10</v>
      </c>
      <c r="B58" s="4" t="s">
        <v>13</v>
      </c>
      <c r="C58" s="4" t="s">
        <v>110</v>
      </c>
      <c r="D58" s="8">
        <v>34396</v>
      </c>
      <c r="E58" s="8">
        <v>208184</v>
      </c>
      <c r="F58" s="8">
        <v>0</v>
      </c>
      <c r="G58" s="5" t="s">
        <v>30</v>
      </c>
    </row>
    <row r="59" spans="1:7" s="1" customFormat="1" ht="15" customHeight="1">
      <c r="A59" s="4" t="s">
        <v>10</v>
      </c>
      <c r="B59" s="4" t="s">
        <v>13</v>
      </c>
      <c r="C59" s="4" t="s">
        <v>40</v>
      </c>
      <c r="D59" s="8">
        <v>0</v>
      </c>
      <c r="E59" s="8">
        <v>369424</v>
      </c>
      <c r="F59" s="8">
        <v>0</v>
      </c>
      <c r="G59" s="5" t="s">
        <v>102</v>
      </c>
    </row>
    <row r="60" spans="1:7" s="1" customFormat="1" ht="15" customHeight="1">
      <c r="A60" s="4" t="s">
        <v>10</v>
      </c>
      <c r="B60" s="4" t="s">
        <v>13</v>
      </c>
      <c r="C60" s="4" t="s">
        <v>71</v>
      </c>
      <c r="D60" s="8">
        <v>122045</v>
      </c>
      <c r="E60" s="8">
        <v>2874746</v>
      </c>
      <c r="F60" s="8">
        <v>11408</v>
      </c>
      <c r="G60" s="5" t="s">
        <v>102</v>
      </c>
    </row>
    <row r="61" spans="1:7" s="1" customFormat="1" ht="15" customHeight="1">
      <c r="A61" s="4" t="s">
        <v>10</v>
      </c>
      <c r="B61" s="4" t="s">
        <v>13</v>
      </c>
      <c r="C61" s="4" t="s">
        <v>72</v>
      </c>
      <c r="D61" s="8">
        <v>66100</v>
      </c>
      <c r="E61" s="8">
        <v>4298350</v>
      </c>
      <c r="F61" s="8">
        <v>33718</v>
      </c>
      <c r="G61" s="5" t="s">
        <v>102</v>
      </c>
    </row>
    <row r="62" spans="1:7" s="1" customFormat="1" ht="15" customHeight="1">
      <c r="A62" s="4" t="s">
        <v>10</v>
      </c>
      <c r="B62" s="4" t="s">
        <v>13</v>
      </c>
      <c r="C62" s="4" t="s">
        <v>73</v>
      </c>
      <c r="D62" s="8">
        <v>7348</v>
      </c>
      <c r="E62" s="8">
        <v>525823</v>
      </c>
      <c r="F62" s="8">
        <v>27373</v>
      </c>
      <c r="G62" s="5" t="s">
        <v>102</v>
      </c>
    </row>
    <row r="63" spans="1:7" s="1" customFormat="1" ht="15" customHeight="1">
      <c r="A63" s="4" t="s">
        <v>10</v>
      </c>
      <c r="B63" s="4" t="s">
        <v>13</v>
      </c>
      <c r="C63" s="4" t="s">
        <v>2</v>
      </c>
      <c r="D63" s="8">
        <v>119978</v>
      </c>
      <c r="E63" s="8">
        <v>0</v>
      </c>
      <c r="F63" s="8">
        <v>0</v>
      </c>
      <c r="G63" s="5" t="s">
        <v>30</v>
      </c>
    </row>
    <row r="64" spans="1:7" s="1" customFormat="1" ht="15" customHeight="1">
      <c r="A64" s="4" t="s">
        <v>10</v>
      </c>
      <c r="B64" s="4" t="s">
        <v>13</v>
      </c>
      <c r="C64" s="4" t="s">
        <v>129</v>
      </c>
      <c r="D64" s="8">
        <v>0</v>
      </c>
      <c r="E64" s="8">
        <v>1076583</v>
      </c>
      <c r="F64" s="8">
        <v>0</v>
      </c>
      <c r="G64" s="5" t="s">
        <v>30</v>
      </c>
    </row>
    <row r="65" spans="1:7" s="1" customFormat="1" ht="15" customHeight="1">
      <c r="A65" s="4" t="s">
        <v>10</v>
      </c>
      <c r="B65" s="4" t="s">
        <v>14</v>
      </c>
      <c r="C65" s="4" t="s">
        <v>74</v>
      </c>
      <c r="D65" s="8">
        <v>58002</v>
      </c>
      <c r="E65" s="8">
        <v>2343245</v>
      </c>
      <c r="F65" s="8">
        <v>172949</v>
      </c>
      <c r="G65" s="5" t="s">
        <v>102</v>
      </c>
    </row>
    <row r="66" spans="1:7" s="1" customFormat="1" ht="15" customHeight="1">
      <c r="A66" s="4" t="s">
        <v>10</v>
      </c>
      <c r="B66" s="4" t="s">
        <v>14</v>
      </c>
      <c r="C66" s="4" t="s">
        <v>110</v>
      </c>
      <c r="D66" s="8">
        <v>14957</v>
      </c>
      <c r="E66" s="8">
        <v>36332</v>
      </c>
      <c r="F66" s="8">
        <v>0</v>
      </c>
      <c r="G66" s="5" t="s">
        <v>30</v>
      </c>
    </row>
    <row r="67" spans="1:7" s="1" customFormat="1" ht="15" customHeight="1">
      <c r="A67" s="4" t="s">
        <v>10</v>
      </c>
      <c r="B67" s="4" t="s">
        <v>14</v>
      </c>
      <c r="C67" s="4" t="s">
        <v>58</v>
      </c>
      <c r="D67" s="8">
        <v>0</v>
      </c>
      <c r="E67" s="8">
        <v>106890</v>
      </c>
      <c r="F67" s="8">
        <v>0</v>
      </c>
      <c r="G67" s="5" t="s">
        <v>102</v>
      </c>
    </row>
    <row r="68" spans="1:7" s="1" customFormat="1" ht="15" customHeight="1">
      <c r="A68" s="4" t="s">
        <v>10</v>
      </c>
      <c r="B68" s="4" t="s">
        <v>15</v>
      </c>
      <c r="C68" s="4" t="s">
        <v>75</v>
      </c>
      <c r="D68" s="8">
        <v>80</v>
      </c>
      <c r="E68" s="8">
        <v>0</v>
      </c>
      <c r="F68" s="8">
        <v>0</v>
      </c>
      <c r="G68" s="5" t="s">
        <v>102</v>
      </c>
    </row>
    <row r="69" spans="1:7" s="1" customFormat="1" ht="15" customHeight="1">
      <c r="A69" s="4" t="s">
        <v>10</v>
      </c>
      <c r="B69" s="4" t="s">
        <v>15</v>
      </c>
      <c r="C69" s="4" t="s">
        <v>2</v>
      </c>
      <c r="D69" s="8">
        <v>73</v>
      </c>
      <c r="E69" s="8">
        <v>0</v>
      </c>
      <c r="F69" s="8">
        <v>0</v>
      </c>
      <c r="G69" s="5" t="s">
        <v>30</v>
      </c>
    </row>
    <row r="70" spans="1:7" s="1" customFormat="1" ht="15" customHeight="1">
      <c r="A70" s="4" t="s">
        <v>10</v>
      </c>
      <c r="B70" s="4" t="s">
        <v>16</v>
      </c>
      <c r="C70" s="4" t="s">
        <v>112</v>
      </c>
      <c r="D70" s="8">
        <v>1677</v>
      </c>
      <c r="E70" s="8">
        <v>0</v>
      </c>
      <c r="F70" s="8">
        <v>0</v>
      </c>
      <c r="G70" s="5" t="s">
        <v>30</v>
      </c>
    </row>
    <row r="71" spans="1:7" s="1" customFormat="1" ht="15" customHeight="1">
      <c r="A71" s="4" t="s">
        <v>10</v>
      </c>
      <c r="B71" s="4" t="s">
        <v>17</v>
      </c>
      <c r="C71" s="4" t="s">
        <v>44</v>
      </c>
      <c r="D71" s="8">
        <v>849</v>
      </c>
      <c r="E71" s="8">
        <v>0</v>
      </c>
      <c r="F71" s="8">
        <v>0</v>
      </c>
      <c r="G71" s="5" t="s">
        <v>102</v>
      </c>
    </row>
    <row r="72" spans="1:7" s="1" customFormat="1" ht="15" customHeight="1">
      <c r="A72" s="4" t="s">
        <v>10</v>
      </c>
      <c r="B72" s="4" t="s">
        <v>17</v>
      </c>
      <c r="C72" s="4" t="s">
        <v>70</v>
      </c>
      <c r="D72" s="8">
        <v>0</v>
      </c>
      <c r="E72" s="8">
        <v>489501</v>
      </c>
      <c r="F72" s="8">
        <v>0</v>
      </c>
      <c r="G72" s="5" t="s">
        <v>102</v>
      </c>
    </row>
    <row r="73" spans="1:7" s="1" customFormat="1" ht="15" customHeight="1">
      <c r="A73" s="4" t="s">
        <v>10</v>
      </c>
      <c r="B73" s="4" t="s">
        <v>17</v>
      </c>
      <c r="C73" s="4" t="s">
        <v>76</v>
      </c>
      <c r="D73" s="8">
        <v>206</v>
      </c>
      <c r="E73" s="8">
        <v>0</v>
      </c>
      <c r="F73" s="8">
        <v>0</v>
      </c>
      <c r="G73" s="5" t="s">
        <v>102</v>
      </c>
    </row>
    <row r="74" spans="1:7" s="1" customFormat="1" ht="15" customHeight="1">
      <c r="A74" s="4" t="s">
        <v>10</v>
      </c>
      <c r="B74" s="4" t="s">
        <v>17</v>
      </c>
      <c r="C74" s="4" t="s">
        <v>125</v>
      </c>
      <c r="D74" s="8">
        <v>1491</v>
      </c>
      <c r="E74" s="8">
        <v>0</v>
      </c>
      <c r="F74" s="8">
        <v>0</v>
      </c>
      <c r="G74" s="5" t="s">
        <v>30</v>
      </c>
    </row>
    <row r="75" spans="1:7" s="1" customFormat="1" ht="15" customHeight="1">
      <c r="A75" s="4" t="s">
        <v>10</v>
      </c>
      <c r="B75" s="4" t="s">
        <v>18</v>
      </c>
      <c r="C75" s="4" t="s">
        <v>127</v>
      </c>
      <c r="D75" s="8">
        <v>0</v>
      </c>
      <c r="E75" s="8">
        <v>527559</v>
      </c>
      <c r="F75" s="8">
        <v>0</v>
      </c>
      <c r="G75" s="5" t="s">
        <v>30</v>
      </c>
    </row>
    <row r="76" spans="1:7" s="1" customFormat="1" ht="15" customHeight="1">
      <c r="A76" s="4" t="s">
        <v>10</v>
      </c>
      <c r="B76" s="4" t="s">
        <v>18</v>
      </c>
      <c r="C76" s="4" t="s">
        <v>110</v>
      </c>
      <c r="D76" s="8">
        <v>10673</v>
      </c>
      <c r="E76" s="8">
        <v>41882</v>
      </c>
      <c r="F76" s="8">
        <v>0</v>
      </c>
      <c r="G76" s="5" t="s">
        <v>30</v>
      </c>
    </row>
    <row r="77" spans="1:7" s="1" customFormat="1" ht="15" customHeight="1">
      <c r="A77" s="4" t="s">
        <v>10</v>
      </c>
      <c r="B77" s="4" t="s">
        <v>18</v>
      </c>
      <c r="C77" s="4" t="s">
        <v>68</v>
      </c>
      <c r="D77" s="8">
        <v>107859</v>
      </c>
      <c r="E77" s="8">
        <v>0</v>
      </c>
      <c r="F77" s="8">
        <v>0</v>
      </c>
      <c r="G77" s="5" t="s">
        <v>102</v>
      </c>
    </row>
    <row r="78" spans="1:7" s="1" customFormat="1" ht="15" customHeight="1">
      <c r="A78" s="4" t="s">
        <v>10</v>
      </c>
      <c r="B78" s="4" t="s">
        <v>19</v>
      </c>
      <c r="C78" s="4" t="s">
        <v>127</v>
      </c>
      <c r="D78" s="8">
        <v>0</v>
      </c>
      <c r="E78" s="8">
        <v>43547</v>
      </c>
      <c r="F78" s="8">
        <v>0</v>
      </c>
      <c r="G78" s="5" t="s">
        <v>30</v>
      </c>
    </row>
    <row r="79" spans="1:7" s="1" customFormat="1" ht="15" customHeight="1">
      <c r="A79" s="4" t="s">
        <v>10</v>
      </c>
      <c r="B79" s="4" t="s">
        <v>19</v>
      </c>
      <c r="C79" s="4" t="s">
        <v>108</v>
      </c>
      <c r="D79" s="8">
        <v>85</v>
      </c>
      <c r="E79" s="8">
        <v>0</v>
      </c>
      <c r="F79" s="8">
        <v>0</v>
      </c>
      <c r="G79" s="5" t="s">
        <v>30</v>
      </c>
    </row>
    <row r="80" spans="1:7" s="1" customFormat="1" ht="15" customHeight="1">
      <c r="A80" s="4" t="s">
        <v>10</v>
      </c>
      <c r="B80" s="4" t="s">
        <v>19</v>
      </c>
      <c r="C80" s="4" t="s">
        <v>53</v>
      </c>
      <c r="D80" s="8">
        <v>0</v>
      </c>
      <c r="E80" s="8">
        <v>44586</v>
      </c>
      <c r="F80" s="8">
        <v>0</v>
      </c>
      <c r="G80" s="5" t="s">
        <v>102</v>
      </c>
    </row>
    <row r="81" spans="1:7" s="1" customFormat="1" ht="15" customHeight="1">
      <c r="A81" s="4" t="s">
        <v>10</v>
      </c>
      <c r="B81" s="4" t="s">
        <v>19</v>
      </c>
      <c r="C81" s="4" t="s">
        <v>110</v>
      </c>
      <c r="D81" s="8">
        <v>780</v>
      </c>
      <c r="E81" s="8">
        <v>3150</v>
      </c>
      <c r="F81" s="8">
        <v>0</v>
      </c>
      <c r="G81" s="5" t="s">
        <v>30</v>
      </c>
    </row>
    <row r="82" spans="1:7" ht="15" customHeight="1">
      <c r="A82" s="4" t="s">
        <v>10</v>
      </c>
      <c r="B82" s="4" t="s">
        <v>19</v>
      </c>
      <c r="C82" s="4" t="s">
        <v>75</v>
      </c>
      <c r="D82" s="8">
        <v>41731</v>
      </c>
      <c r="E82" s="8">
        <v>153399</v>
      </c>
      <c r="F82" s="8">
        <v>339</v>
      </c>
      <c r="G82" s="5" t="s">
        <v>102</v>
      </c>
    </row>
    <row r="83" spans="1:7" ht="15" customHeight="1">
      <c r="A83" s="4" t="s">
        <v>10</v>
      </c>
      <c r="B83" s="4" t="s">
        <v>19</v>
      </c>
      <c r="C83" s="4" t="s">
        <v>77</v>
      </c>
      <c r="D83" s="8">
        <v>75215</v>
      </c>
      <c r="E83" s="8">
        <v>312611</v>
      </c>
      <c r="F83" s="8">
        <v>1679</v>
      </c>
      <c r="G83" s="5" t="s">
        <v>102</v>
      </c>
    </row>
    <row r="84" spans="1:7" ht="15" customHeight="1">
      <c r="A84" s="4" t="s">
        <v>10</v>
      </c>
      <c r="B84" s="4" t="s">
        <v>19</v>
      </c>
      <c r="C84" s="4" t="s">
        <v>2</v>
      </c>
      <c r="D84" s="8">
        <v>47953</v>
      </c>
      <c r="E84" s="8">
        <v>0</v>
      </c>
      <c r="F84" s="8">
        <v>0</v>
      </c>
      <c r="G84" s="5" t="s">
        <v>30</v>
      </c>
    </row>
    <row r="85" spans="1:7" ht="15" customHeight="1">
      <c r="A85" s="4" t="s">
        <v>10</v>
      </c>
      <c r="B85" s="4" t="s">
        <v>20</v>
      </c>
      <c r="C85" s="4" t="s">
        <v>112</v>
      </c>
      <c r="D85" s="8">
        <v>2205</v>
      </c>
      <c r="E85" s="8">
        <v>0</v>
      </c>
      <c r="F85" s="8">
        <v>0</v>
      </c>
      <c r="G85" s="5" t="s">
        <v>30</v>
      </c>
    </row>
    <row r="86" spans="1:7" ht="15" customHeight="1">
      <c r="A86" s="4" t="s">
        <v>10</v>
      </c>
      <c r="B86" s="4" t="s">
        <v>20</v>
      </c>
      <c r="C86" s="4" t="s">
        <v>76</v>
      </c>
      <c r="D86" s="8">
        <v>8918</v>
      </c>
      <c r="E86" s="8">
        <v>5537</v>
      </c>
      <c r="F86" s="8">
        <v>203</v>
      </c>
      <c r="G86" s="5" t="s">
        <v>102</v>
      </c>
    </row>
    <row r="87" spans="1:7" ht="15" customHeight="1">
      <c r="A87" s="4" t="s">
        <v>10</v>
      </c>
      <c r="B87" s="4" t="s">
        <v>21</v>
      </c>
      <c r="C87" s="4" t="s">
        <v>108</v>
      </c>
      <c r="D87" s="8">
        <v>92</v>
      </c>
      <c r="E87" s="8">
        <v>0</v>
      </c>
      <c r="F87" s="8">
        <v>0</v>
      </c>
      <c r="G87" s="5" t="s">
        <v>30</v>
      </c>
    </row>
    <row r="88" spans="1:7" ht="15" customHeight="1">
      <c r="A88" s="4" t="s">
        <v>10</v>
      </c>
      <c r="B88" s="4" t="s">
        <v>21</v>
      </c>
      <c r="C88" s="4" t="s">
        <v>110</v>
      </c>
      <c r="D88" s="8">
        <v>68226</v>
      </c>
      <c r="E88" s="8">
        <v>190688</v>
      </c>
      <c r="F88" s="8">
        <v>0</v>
      </c>
      <c r="G88" s="5" t="s">
        <v>30</v>
      </c>
    </row>
    <row r="89" spans="1:7" ht="15" customHeight="1">
      <c r="A89" s="4" t="s">
        <v>10</v>
      </c>
      <c r="B89" s="4" t="s">
        <v>21</v>
      </c>
      <c r="C89" s="4" t="s">
        <v>67</v>
      </c>
      <c r="D89" s="8">
        <v>85180</v>
      </c>
      <c r="E89" s="8">
        <v>62554</v>
      </c>
      <c r="F89" s="8">
        <v>2867</v>
      </c>
      <c r="G89" s="5" t="s">
        <v>102</v>
      </c>
    </row>
    <row r="90" spans="1:7" ht="15" customHeight="1">
      <c r="A90" s="4" t="s">
        <v>10</v>
      </c>
      <c r="B90" s="4" t="s">
        <v>21</v>
      </c>
      <c r="C90" s="4" t="s">
        <v>2</v>
      </c>
      <c r="D90" s="8">
        <v>56411</v>
      </c>
      <c r="E90" s="8">
        <v>0</v>
      </c>
      <c r="F90" s="8">
        <v>0</v>
      </c>
      <c r="G90" s="5" t="s">
        <v>30</v>
      </c>
    </row>
    <row r="91" spans="1:7" ht="15" customHeight="1">
      <c r="A91" s="4" t="s">
        <v>10</v>
      </c>
      <c r="B91" s="4" t="s">
        <v>22</v>
      </c>
      <c r="C91" s="4" t="s">
        <v>108</v>
      </c>
      <c r="D91" s="8">
        <v>75</v>
      </c>
      <c r="E91" s="8">
        <v>0</v>
      </c>
      <c r="F91" s="8">
        <v>0</v>
      </c>
      <c r="G91" s="5" t="s">
        <v>30</v>
      </c>
    </row>
    <row r="92" spans="1:7" ht="15" customHeight="1">
      <c r="A92" s="4" t="s">
        <v>10</v>
      </c>
      <c r="B92" s="4" t="s">
        <v>22</v>
      </c>
      <c r="C92" s="4" t="s">
        <v>110</v>
      </c>
      <c r="D92" s="8">
        <v>16245</v>
      </c>
      <c r="E92" s="8">
        <v>0</v>
      </c>
      <c r="F92" s="8">
        <v>0</v>
      </c>
      <c r="G92" s="5" t="s">
        <v>30</v>
      </c>
    </row>
    <row r="93" spans="1:7" ht="15" customHeight="1">
      <c r="A93" s="4" t="s">
        <v>10</v>
      </c>
      <c r="B93" s="4" t="s">
        <v>22</v>
      </c>
      <c r="C93" s="4" t="s">
        <v>113</v>
      </c>
      <c r="D93" s="8">
        <v>0</v>
      </c>
      <c r="E93" s="8">
        <v>702017</v>
      </c>
      <c r="F93" s="8">
        <v>0</v>
      </c>
      <c r="G93" s="5" t="s">
        <v>30</v>
      </c>
    </row>
    <row r="94" spans="1:7" ht="15" customHeight="1">
      <c r="A94" s="4" t="s">
        <v>10</v>
      </c>
      <c r="B94" s="4" t="s">
        <v>22</v>
      </c>
      <c r="C94" s="4" t="s">
        <v>2</v>
      </c>
      <c r="D94" s="8">
        <v>35592</v>
      </c>
      <c r="E94" s="8">
        <v>0</v>
      </c>
      <c r="F94" s="8">
        <v>0</v>
      </c>
      <c r="G94" s="5" t="s">
        <v>30</v>
      </c>
    </row>
    <row r="95" spans="1:7" ht="15" customHeight="1">
      <c r="A95" s="4" t="s">
        <v>78</v>
      </c>
      <c r="B95" s="4" t="s">
        <v>79</v>
      </c>
      <c r="C95" s="4" t="s">
        <v>80</v>
      </c>
      <c r="D95" s="8">
        <v>118</v>
      </c>
      <c r="E95" s="8">
        <v>413</v>
      </c>
      <c r="F95" s="8">
        <v>0</v>
      </c>
      <c r="G95" s="5" t="s">
        <v>102</v>
      </c>
    </row>
    <row r="96" spans="1:7" ht="15" customHeight="1">
      <c r="A96" s="4" t="s">
        <v>78</v>
      </c>
      <c r="B96" s="4" t="s">
        <v>81</v>
      </c>
      <c r="C96" s="4" t="s">
        <v>82</v>
      </c>
      <c r="D96" s="8">
        <v>25547</v>
      </c>
      <c r="E96" s="8">
        <v>1082000</v>
      </c>
      <c r="F96" s="8">
        <v>0</v>
      </c>
      <c r="G96" s="5" t="s">
        <v>102</v>
      </c>
    </row>
    <row r="97" spans="1:7" ht="15" customHeight="1">
      <c r="A97" s="4" t="s">
        <v>78</v>
      </c>
      <c r="B97" s="4" t="s">
        <v>83</v>
      </c>
      <c r="C97" s="4" t="s">
        <v>84</v>
      </c>
      <c r="D97" s="8">
        <v>85013</v>
      </c>
      <c r="E97" s="8">
        <v>2699646</v>
      </c>
      <c r="F97" s="8">
        <v>273045</v>
      </c>
      <c r="G97" s="5" t="s">
        <v>102</v>
      </c>
    </row>
    <row r="98" spans="1:7" ht="15" customHeight="1">
      <c r="A98" s="4" t="s">
        <v>78</v>
      </c>
      <c r="B98" s="4" t="s">
        <v>85</v>
      </c>
      <c r="C98" s="4" t="s">
        <v>56</v>
      </c>
      <c r="D98" s="8">
        <v>22810</v>
      </c>
      <c r="E98" s="8">
        <v>394139</v>
      </c>
      <c r="F98" s="8">
        <v>84295</v>
      </c>
      <c r="G98" s="5" t="s">
        <v>102</v>
      </c>
    </row>
    <row r="99" spans="1:7" ht="15" customHeight="1">
      <c r="A99" s="4" t="s">
        <v>23</v>
      </c>
      <c r="B99" s="4" t="s">
        <v>24</v>
      </c>
      <c r="C99" s="4" t="s">
        <v>86</v>
      </c>
      <c r="D99" s="8">
        <v>21158</v>
      </c>
      <c r="E99" s="8">
        <v>154294</v>
      </c>
      <c r="F99" s="8">
        <v>0</v>
      </c>
      <c r="G99" s="5" t="s">
        <v>102</v>
      </c>
    </row>
    <row r="100" spans="1:7" ht="15" customHeight="1">
      <c r="A100" s="4" t="s">
        <v>23</v>
      </c>
      <c r="B100" s="4" t="s">
        <v>24</v>
      </c>
      <c r="C100" s="4" t="s">
        <v>40</v>
      </c>
      <c r="D100" s="8">
        <v>0</v>
      </c>
      <c r="E100" s="8">
        <v>5131377</v>
      </c>
      <c r="F100" s="8">
        <v>0</v>
      </c>
      <c r="G100" s="5" t="s">
        <v>102</v>
      </c>
    </row>
    <row r="101" spans="1:7" ht="15" customHeight="1">
      <c r="A101" s="4" t="s">
        <v>23</v>
      </c>
      <c r="B101" s="4" t="s">
        <v>24</v>
      </c>
      <c r="C101" s="4" t="s">
        <v>87</v>
      </c>
      <c r="D101" s="8">
        <v>162072</v>
      </c>
      <c r="E101" s="8">
        <v>5425424</v>
      </c>
      <c r="F101" s="8">
        <v>976256</v>
      </c>
      <c r="G101" s="5" t="s">
        <v>102</v>
      </c>
    </row>
    <row r="102" spans="1:7" ht="15" customHeight="1">
      <c r="A102" s="4" t="s">
        <v>23</v>
      </c>
      <c r="B102" s="4" t="s">
        <v>24</v>
      </c>
      <c r="C102" s="4" t="s">
        <v>41</v>
      </c>
      <c r="D102" s="8">
        <v>0</v>
      </c>
      <c r="E102" s="8">
        <v>17198747</v>
      </c>
      <c r="F102" s="8">
        <v>0</v>
      </c>
      <c r="G102" s="5" t="s">
        <v>102</v>
      </c>
    </row>
    <row r="103" spans="1:7" ht="15" customHeight="1">
      <c r="A103" s="4" t="s">
        <v>23</v>
      </c>
      <c r="B103" s="4" t="s">
        <v>24</v>
      </c>
      <c r="C103" s="4" t="s">
        <v>2</v>
      </c>
      <c r="D103" s="8">
        <v>106409</v>
      </c>
      <c r="E103" s="8">
        <v>0</v>
      </c>
      <c r="F103" s="8">
        <v>0</v>
      </c>
      <c r="G103" s="5" t="s">
        <v>30</v>
      </c>
    </row>
    <row r="104" spans="1:7" ht="15" customHeight="1">
      <c r="A104" s="4" t="s">
        <v>23</v>
      </c>
      <c r="B104" s="4" t="s">
        <v>25</v>
      </c>
      <c r="C104" s="4" t="s">
        <v>113</v>
      </c>
      <c r="D104" s="8">
        <v>0</v>
      </c>
      <c r="E104" s="8">
        <v>19253</v>
      </c>
      <c r="F104" s="8">
        <v>0</v>
      </c>
      <c r="G104" s="5" t="s">
        <v>30</v>
      </c>
    </row>
    <row r="105" spans="1:7" ht="15" customHeight="1">
      <c r="A105" s="4" t="s">
        <v>23</v>
      </c>
      <c r="B105" s="4" t="s">
        <v>26</v>
      </c>
      <c r="C105" s="4" t="s">
        <v>80</v>
      </c>
      <c r="D105" s="8">
        <v>691</v>
      </c>
      <c r="E105" s="8">
        <v>1634</v>
      </c>
      <c r="F105" s="8">
        <v>0</v>
      </c>
      <c r="G105" s="5" t="s">
        <v>102</v>
      </c>
    </row>
    <row r="106" spans="1:7" ht="15" customHeight="1">
      <c r="A106" s="4" t="s">
        <v>23</v>
      </c>
      <c r="B106" s="4" t="s">
        <v>26</v>
      </c>
      <c r="C106" s="4" t="s">
        <v>88</v>
      </c>
      <c r="D106" s="8">
        <v>7465</v>
      </c>
      <c r="E106" s="8">
        <v>14030</v>
      </c>
      <c r="F106" s="8">
        <v>0</v>
      </c>
      <c r="G106" s="5" t="s">
        <v>102</v>
      </c>
    </row>
    <row r="107" spans="1:7" ht="15" customHeight="1">
      <c r="A107" s="4" t="s">
        <v>23</v>
      </c>
      <c r="B107" s="4" t="s">
        <v>26</v>
      </c>
      <c r="C107" s="4" t="s">
        <v>90</v>
      </c>
      <c r="D107" s="8">
        <v>9605</v>
      </c>
      <c r="E107" s="8">
        <v>629</v>
      </c>
      <c r="F107" s="8">
        <v>0</v>
      </c>
      <c r="G107" s="5" t="s">
        <v>102</v>
      </c>
    </row>
    <row r="108" spans="1:7" ht="15" customHeight="1">
      <c r="A108" s="4" t="s">
        <v>23</v>
      </c>
      <c r="B108" s="4" t="s">
        <v>26</v>
      </c>
      <c r="C108" s="4" t="s">
        <v>89</v>
      </c>
      <c r="D108" s="8">
        <v>232589</v>
      </c>
      <c r="E108" s="8">
        <v>6729961</v>
      </c>
      <c r="F108" s="8">
        <v>829635</v>
      </c>
      <c r="G108" s="5" t="s">
        <v>102</v>
      </c>
    </row>
    <row r="109" spans="1:7" ht="15" customHeight="1">
      <c r="A109" s="4" t="s">
        <v>23</v>
      </c>
      <c r="B109" s="4" t="s">
        <v>26</v>
      </c>
      <c r="C109" s="4" t="s">
        <v>40</v>
      </c>
      <c r="D109" s="8">
        <v>0</v>
      </c>
      <c r="E109" s="8">
        <v>13159</v>
      </c>
      <c r="F109" s="8">
        <v>0</v>
      </c>
      <c r="G109" s="5" t="s">
        <v>102</v>
      </c>
    </row>
    <row r="110" spans="1:7" ht="15" customHeight="1">
      <c r="A110" s="4" t="s">
        <v>23</v>
      </c>
      <c r="B110" s="4" t="s">
        <v>26</v>
      </c>
      <c r="C110" s="4" t="s">
        <v>2</v>
      </c>
      <c r="D110" s="8">
        <v>62149</v>
      </c>
      <c r="E110" s="8">
        <v>0</v>
      </c>
      <c r="F110" s="8">
        <v>0</v>
      </c>
      <c r="G110" s="5" t="s">
        <v>30</v>
      </c>
    </row>
    <row r="111" spans="1:7" ht="15" customHeight="1">
      <c r="A111" s="4" t="s">
        <v>23</v>
      </c>
      <c r="B111" s="4" t="s">
        <v>27</v>
      </c>
      <c r="C111" s="4" t="s">
        <v>70</v>
      </c>
      <c r="D111" s="8">
        <v>321046</v>
      </c>
      <c r="E111" s="8">
        <v>11272252</v>
      </c>
      <c r="F111" s="8">
        <v>776359</v>
      </c>
      <c r="G111" s="5" t="s">
        <v>102</v>
      </c>
    </row>
    <row r="112" spans="1:7" ht="15" customHeight="1">
      <c r="A112" s="4" t="s">
        <v>23</v>
      </c>
      <c r="B112" s="4" t="s">
        <v>27</v>
      </c>
      <c r="C112" s="4" t="s">
        <v>38</v>
      </c>
      <c r="D112" s="8">
        <v>0</v>
      </c>
      <c r="E112" s="8">
        <v>10099</v>
      </c>
      <c r="F112" s="8">
        <v>0</v>
      </c>
      <c r="G112" s="5" t="s">
        <v>102</v>
      </c>
    </row>
    <row r="113" spans="1:7" ht="15" customHeight="1">
      <c r="A113" s="4" t="s">
        <v>23</v>
      </c>
      <c r="B113" s="4" t="s">
        <v>27</v>
      </c>
      <c r="C113" s="4" t="s">
        <v>2</v>
      </c>
      <c r="D113" s="8">
        <v>177723</v>
      </c>
      <c r="E113" s="8">
        <v>0</v>
      </c>
      <c r="F113" s="8">
        <v>0</v>
      </c>
      <c r="G113" s="5" t="s">
        <v>30</v>
      </c>
    </row>
    <row r="114" spans="1:7" ht="15" customHeight="1">
      <c r="A114" s="4" t="s">
        <v>23</v>
      </c>
      <c r="B114" s="4" t="s">
        <v>91</v>
      </c>
      <c r="C114" s="4" t="s">
        <v>92</v>
      </c>
      <c r="D114" s="8">
        <v>87504</v>
      </c>
      <c r="E114" s="8">
        <v>4556687</v>
      </c>
      <c r="F114" s="8">
        <v>433476</v>
      </c>
      <c r="G114" s="5" t="s">
        <v>102</v>
      </c>
    </row>
    <row r="115" spans="1:7" ht="15" customHeight="1">
      <c r="A115" s="4" t="s">
        <v>23</v>
      </c>
      <c r="B115" s="4" t="s">
        <v>91</v>
      </c>
      <c r="C115" s="4" t="s">
        <v>40</v>
      </c>
      <c r="D115" s="8">
        <v>0</v>
      </c>
      <c r="E115" s="8">
        <v>619263</v>
      </c>
      <c r="F115" s="8">
        <v>0</v>
      </c>
      <c r="G115" s="5" t="s">
        <v>102</v>
      </c>
    </row>
    <row r="116" spans="1:7" ht="15" customHeight="1">
      <c r="A116" s="4" t="s">
        <v>23</v>
      </c>
      <c r="B116" s="4" t="s">
        <v>91</v>
      </c>
      <c r="C116" s="4" t="s">
        <v>93</v>
      </c>
      <c r="D116" s="8">
        <v>0</v>
      </c>
      <c r="E116" s="8">
        <v>3040043</v>
      </c>
      <c r="F116" s="8">
        <v>0</v>
      </c>
      <c r="G116" s="5" t="s">
        <v>102</v>
      </c>
    </row>
    <row r="117" spans="1:7" ht="15" customHeight="1">
      <c r="A117" s="4" t="s">
        <v>23</v>
      </c>
      <c r="B117" s="4" t="s">
        <v>28</v>
      </c>
      <c r="C117" s="4" t="s">
        <v>36</v>
      </c>
      <c r="D117" s="8">
        <v>18956</v>
      </c>
      <c r="E117" s="8">
        <v>20641</v>
      </c>
      <c r="F117" s="8">
        <v>0</v>
      </c>
      <c r="G117" s="5" t="s">
        <v>102</v>
      </c>
    </row>
    <row r="118" spans="1:7" ht="15" customHeight="1">
      <c r="A118" s="4" t="s">
        <v>23</v>
      </c>
      <c r="B118" s="4" t="s">
        <v>28</v>
      </c>
      <c r="C118" s="4" t="s">
        <v>94</v>
      </c>
      <c r="D118" s="8">
        <v>99732</v>
      </c>
      <c r="E118" s="8">
        <v>1968328</v>
      </c>
      <c r="F118" s="8">
        <v>75844</v>
      </c>
      <c r="G118" s="5" t="s">
        <v>102</v>
      </c>
    </row>
    <row r="119" spans="1:7" ht="15" customHeight="1">
      <c r="A119" s="4" t="s">
        <v>23</v>
      </c>
      <c r="B119" s="4" t="s">
        <v>28</v>
      </c>
      <c r="C119" s="4" t="s">
        <v>95</v>
      </c>
      <c r="D119" s="8">
        <v>7205</v>
      </c>
      <c r="E119" s="8">
        <v>0</v>
      </c>
      <c r="F119" s="8">
        <v>0</v>
      </c>
      <c r="G119" s="5" t="s">
        <v>102</v>
      </c>
    </row>
    <row r="120" spans="1:7" ht="15" customHeight="1">
      <c r="A120" s="4" t="s">
        <v>23</v>
      </c>
      <c r="B120" s="4" t="s">
        <v>28</v>
      </c>
      <c r="C120" s="4" t="s">
        <v>2</v>
      </c>
      <c r="D120" s="8">
        <v>78989</v>
      </c>
      <c r="E120" s="8">
        <v>0</v>
      </c>
      <c r="F120" s="8">
        <v>0</v>
      </c>
      <c r="G120" s="5" t="s">
        <v>30</v>
      </c>
    </row>
    <row r="121" spans="1:7" ht="15" customHeight="1">
      <c r="A121" s="4" t="s">
        <v>23</v>
      </c>
      <c r="B121" s="4" t="s">
        <v>96</v>
      </c>
      <c r="C121" s="4" t="s">
        <v>38</v>
      </c>
      <c r="D121" s="8">
        <v>0</v>
      </c>
      <c r="E121" s="8">
        <v>78600</v>
      </c>
      <c r="F121" s="8">
        <v>0</v>
      </c>
      <c r="G121" s="5" t="s">
        <v>102</v>
      </c>
    </row>
    <row r="122" spans="1:7" ht="15" customHeight="1">
      <c r="A122" s="4" t="s">
        <v>23</v>
      </c>
      <c r="B122" s="4" t="s">
        <v>96</v>
      </c>
      <c r="C122" s="4" t="s">
        <v>97</v>
      </c>
      <c r="D122" s="8">
        <v>0</v>
      </c>
      <c r="E122" s="8">
        <v>12085812</v>
      </c>
      <c r="F122" s="8">
        <v>0</v>
      </c>
      <c r="G122" s="5" t="s">
        <v>102</v>
      </c>
    </row>
    <row r="123" spans="1:7" ht="15" customHeight="1">
      <c r="A123" s="4" t="s">
        <v>23</v>
      </c>
      <c r="B123" s="4" t="s">
        <v>98</v>
      </c>
      <c r="C123" s="4" t="s">
        <v>99</v>
      </c>
      <c r="D123" s="8">
        <v>585844</v>
      </c>
      <c r="E123" s="8">
        <v>10399075</v>
      </c>
      <c r="F123" s="8">
        <v>805678</v>
      </c>
      <c r="G123" s="5" t="s">
        <v>102</v>
      </c>
    </row>
    <row r="124" spans="1:7" ht="15" customHeight="1">
      <c r="A124" s="4" t="s">
        <v>23</v>
      </c>
      <c r="B124" s="4" t="s">
        <v>29</v>
      </c>
      <c r="C124" s="4" t="s">
        <v>65</v>
      </c>
      <c r="D124" s="8">
        <v>80646</v>
      </c>
      <c r="E124" s="8">
        <v>3625796</v>
      </c>
      <c r="F124" s="8">
        <v>252935</v>
      </c>
      <c r="G124" s="5" t="s">
        <v>102</v>
      </c>
    </row>
    <row r="125" spans="1:7" ht="15" customHeight="1">
      <c r="A125" s="4" t="s">
        <v>23</v>
      </c>
      <c r="B125" s="4" t="s">
        <v>29</v>
      </c>
      <c r="C125" s="4" t="s">
        <v>2</v>
      </c>
      <c r="D125" s="8">
        <v>97559</v>
      </c>
      <c r="E125" s="8">
        <v>0</v>
      </c>
      <c r="F125" s="8">
        <v>0</v>
      </c>
      <c r="G125" s="5" t="s">
        <v>30</v>
      </c>
    </row>
    <row r="126" spans="1:7" ht="15" customHeight="1">
      <c r="A126" s="4" t="s">
        <v>23</v>
      </c>
      <c r="B126" s="4" t="s">
        <v>100</v>
      </c>
      <c r="C126" s="4" t="s">
        <v>73</v>
      </c>
      <c r="D126" s="8">
        <v>62947</v>
      </c>
      <c r="E126" s="8">
        <v>3297906</v>
      </c>
      <c r="F126" s="8">
        <v>806801</v>
      </c>
      <c r="G126" s="5" t="s">
        <v>102</v>
      </c>
    </row>
    <row r="127" spans="1:7" ht="15" customHeight="1">
      <c r="A127" s="4" t="s">
        <v>23</v>
      </c>
      <c r="B127" s="4" t="s">
        <v>101</v>
      </c>
      <c r="C127" s="4" t="s">
        <v>42</v>
      </c>
      <c r="D127" s="8">
        <v>8938</v>
      </c>
      <c r="E127" s="8">
        <v>622051</v>
      </c>
      <c r="F127" s="8">
        <v>0</v>
      </c>
      <c r="G127" s="5" t="s">
        <v>102</v>
      </c>
    </row>
    <row r="128" spans="1:7" ht="15" customHeight="1">
      <c r="A128" s="4" t="s">
        <v>646</v>
      </c>
      <c r="B128" s="4" t="s">
        <v>646</v>
      </c>
      <c r="C128" s="4" t="s">
        <v>646</v>
      </c>
      <c r="D128" s="8">
        <v>1174</v>
      </c>
      <c r="E128" s="8">
        <v>29841</v>
      </c>
      <c r="F128" s="8">
        <v>1789</v>
      </c>
      <c r="G128" s="6" t="s">
        <v>102</v>
      </c>
    </row>
    <row r="129" spans="1:7" ht="15" customHeight="1">
      <c r="A129" s="4"/>
      <c r="B129" s="4"/>
      <c r="C129" s="4"/>
      <c r="D129" s="8"/>
      <c r="E129" s="8"/>
      <c r="F129" s="8"/>
      <c r="G129" s="7"/>
    </row>
    <row r="130" spans="1:7" ht="15" customHeight="1">
      <c r="A130" s="4"/>
      <c r="B130" s="4"/>
      <c r="C130" s="4"/>
      <c r="D130" s="8"/>
      <c r="E130" s="8"/>
      <c r="F130" s="8"/>
      <c r="G130" s="7"/>
    </row>
    <row r="131" spans="1:7" ht="15" customHeight="1">
      <c r="A131" s="4"/>
      <c r="B131" s="4"/>
      <c r="C131" s="4"/>
      <c r="D131" s="8"/>
      <c r="E131" s="8"/>
      <c r="F131" s="8"/>
      <c r="G131" s="7"/>
    </row>
    <row r="132" spans="1:7" ht="15" customHeight="1">
      <c r="A132" s="4"/>
      <c r="B132" s="4"/>
      <c r="C132" s="4"/>
      <c r="D132" s="8"/>
      <c r="E132" s="8"/>
      <c r="F132" s="8"/>
      <c r="G132" s="7"/>
    </row>
    <row r="133" spans="1:7" ht="15" customHeight="1">
      <c r="A133" s="4"/>
      <c r="B133" s="4"/>
      <c r="C133" s="4"/>
      <c r="D133" s="8"/>
      <c r="E133" s="8"/>
      <c r="F133" s="8"/>
      <c r="G133" s="7"/>
    </row>
    <row r="134" spans="1:7" ht="15" customHeight="1">
      <c r="A134" s="4"/>
      <c r="B134" s="4"/>
      <c r="C134" s="4"/>
      <c r="D134" s="8"/>
      <c r="E134" s="8"/>
      <c r="F134" s="8"/>
      <c r="G134" s="7"/>
    </row>
    <row r="135" spans="1:7" ht="15" customHeight="1">
      <c r="A135" s="4"/>
      <c r="B135" s="4"/>
      <c r="C135" s="4"/>
      <c r="D135" s="8"/>
      <c r="E135" s="8"/>
      <c r="F135" s="8"/>
      <c r="G135" s="7"/>
    </row>
    <row r="136" spans="1:7" ht="15" customHeight="1">
      <c r="A136" s="4"/>
      <c r="B136" s="4"/>
      <c r="C136" s="4"/>
      <c r="D136" s="8"/>
      <c r="E136" s="8"/>
      <c r="F136" s="8"/>
      <c r="G136" s="7"/>
    </row>
    <row r="137" spans="1:7" ht="15" customHeight="1">
      <c r="A137" s="4"/>
      <c r="B137" s="4"/>
      <c r="C137" s="4"/>
      <c r="D137" s="8"/>
      <c r="E137" s="8"/>
      <c r="F137" s="8"/>
      <c r="G137" s="7"/>
    </row>
    <row r="138" spans="1:7" ht="15" customHeight="1">
      <c r="A138" s="4"/>
      <c r="B138" s="4"/>
      <c r="C138" s="4"/>
      <c r="D138" s="8"/>
      <c r="E138" s="8"/>
      <c r="F138" s="8"/>
      <c r="G138" s="7"/>
    </row>
    <row r="139" spans="1:7" ht="15" customHeight="1">
      <c r="A139" s="4"/>
      <c r="B139" s="4"/>
      <c r="C139" s="4"/>
      <c r="D139" s="8"/>
      <c r="E139" s="8"/>
      <c r="F139" s="8"/>
      <c r="G139" s="7"/>
    </row>
    <row r="140" spans="1:7" ht="15" customHeight="1">
      <c r="A140" s="4"/>
      <c r="B140" s="4"/>
      <c r="C140" s="4"/>
      <c r="D140" s="8"/>
      <c r="E140" s="8"/>
      <c r="F140" s="8"/>
      <c r="G140" s="7"/>
    </row>
    <row r="141" spans="1:7" ht="15" customHeight="1">
      <c r="A141" s="4"/>
      <c r="B141" s="4"/>
      <c r="C141" s="4"/>
      <c r="D141" s="8"/>
      <c r="E141" s="8"/>
      <c r="F141" s="8"/>
      <c r="G141" s="7"/>
    </row>
    <row r="142" spans="1:7" ht="15" customHeight="1">
      <c r="A142" s="4"/>
      <c r="B142" s="4"/>
      <c r="C142" s="4"/>
      <c r="D142" s="8"/>
      <c r="E142" s="8"/>
      <c r="F142" s="8"/>
      <c r="G142" s="7"/>
    </row>
    <row r="143" spans="1:7" ht="15" customHeight="1">
      <c r="A143" s="4"/>
      <c r="B143" s="4"/>
      <c r="C143" s="4"/>
      <c r="D143" s="8"/>
      <c r="E143" s="8"/>
      <c r="F143" s="8"/>
      <c r="G143" s="7"/>
    </row>
    <row r="144" spans="1:7" ht="15" customHeight="1">
      <c r="A144" s="4"/>
      <c r="B144" s="4"/>
      <c r="C144" s="4"/>
      <c r="D144" s="8"/>
      <c r="E144" s="8"/>
      <c r="F144" s="8"/>
      <c r="G144" s="7"/>
    </row>
    <row r="145" spans="1:7" ht="15" customHeight="1">
      <c r="A145" s="4"/>
      <c r="B145" s="4"/>
      <c r="C145" s="4"/>
      <c r="D145" s="8"/>
      <c r="E145" s="8"/>
      <c r="F145" s="8"/>
      <c r="G145" s="7"/>
    </row>
    <row r="146" spans="1:7" ht="15" customHeight="1">
      <c r="A146" s="4"/>
      <c r="B146" s="4"/>
      <c r="C146" s="4"/>
      <c r="D146" s="8"/>
      <c r="E146" s="8"/>
      <c r="F146" s="8"/>
      <c r="G146" s="7"/>
    </row>
    <row r="147" spans="1:7" ht="15" customHeight="1">
      <c r="A147" s="4"/>
      <c r="B147" s="4"/>
      <c r="C147" s="4"/>
      <c r="D147" s="8"/>
      <c r="E147" s="8"/>
      <c r="F147" s="8"/>
      <c r="G147" s="7"/>
    </row>
    <row r="148" spans="1:7" ht="15" customHeight="1">
      <c r="A148" s="4"/>
      <c r="B148" s="4"/>
      <c r="C148" s="4"/>
      <c r="D148" s="8"/>
      <c r="E148" s="8"/>
      <c r="F148" s="8"/>
      <c r="G148" s="7"/>
    </row>
    <row r="149" spans="1:7" ht="15" customHeight="1">
      <c r="A149" s="4"/>
      <c r="B149" s="4"/>
      <c r="C149" s="4"/>
      <c r="D149" s="8"/>
      <c r="E149" s="8"/>
      <c r="F149" s="8"/>
      <c r="G149" s="7"/>
    </row>
    <row r="150" spans="1:7" ht="15" customHeight="1">
      <c r="A150" s="4"/>
      <c r="B150" s="4"/>
      <c r="C150" s="4"/>
      <c r="D150" s="8"/>
      <c r="E150" s="8"/>
      <c r="F150" s="8"/>
      <c r="G150" s="7"/>
    </row>
    <row r="151" spans="1:7" ht="15" customHeight="1">
      <c r="A151" s="4"/>
      <c r="B151" s="4"/>
      <c r="C151" s="4"/>
      <c r="D151" s="8"/>
      <c r="E151" s="8"/>
      <c r="F151" s="8"/>
      <c r="G151" s="7"/>
    </row>
    <row r="152" spans="1:7" ht="15" customHeight="1">
      <c r="A152" s="4"/>
      <c r="B152" s="4"/>
      <c r="C152" s="4"/>
      <c r="D152" s="8"/>
      <c r="E152" s="8"/>
      <c r="F152" s="8"/>
      <c r="G152" s="7"/>
    </row>
    <row r="153" spans="1:7" ht="15" customHeight="1">
      <c r="A153" s="4"/>
      <c r="B153" s="4"/>
      <c r="C153" s="4"/>
      <c r="D153" s="8"/>
      <c r="E153" s="8"/>
      <c r="F153" s="8"/>
      <c r="G153" s="7"/>
    </row>
    <row r="154" spans="1:7" ht="15" customHeight="1">
      <c r="A154" s="4"/>
      <c r="B154" s="4"/>
      <c r="C154" s="4"/>
      <c r="D154" s="8"/>
      <c r="E154" s="8"/>
      <c r="F154" s="8"/>
      <c r="G154" s="7"/>
    </row>
    <row r="155" spans="1:7" ht="15" customHeight="1">
      <c r="A155" s="4"/>
      <c r="B155" s="4"/>
      <c r="C155" s="4"/>
      <c r="D155" s="8"/>
      <c r="E155" s="8"/>
      <c r="F155" s="8"/>
      <c r="G155" s="7"/>
    </row>
    <row r="156" spans="1:7" ht="15" customHeight="1">
      <c r="A156" s="4"/>
      <c r="B156" s="4"/>
      <c r="C156" s="4"/>
      <c r="D156" s="8"/>
      <c r="E156" s="8"/>
      <c r="F156" s="8"/>
      <c r="G156" s="7"/>
    </row>
    <row r="157" spans="1:7" ht="15" customHeight="1">
      <c r="A157" s="4"/>
      <c r="B157" s="4"/>
      <c r="C157" s="4"/>
      <c r="D157" s="8"/>
      <c r="E157" s="8"/>
      <c r="F157" s="8"/>
      <c r="G157" s="7"/>
    </row>
    <row r="158" spans="1:7" ht="15" customHeight="1">
      <c r="A158" s="4"/>
      <c r="B158" s="4"/>
      <c r="C158" s="4"/>
      <c r="D158" s="8"/>
      <c r="E158" s="8"/>
      <c r="F158" s="8"/>
      <c r="G158" s="7"/>
    </row>
    <row r="159" spans="1:7" ht="15" customHeight="1">
      <c r="A159" s="4"/>
      <c r="B159" s="4"/>
      <c r="C159" s="4"/>
      <c r="D159" s="8"/>
      <c r="E159" s="8"/>
      <c r="F159" s="8"/>
      <c r="G159" s="7"/>
    </row>
    <row r="160" spans="1:7" ht="15" customHeight="1">
      <c r="A160" s="4"/>
      <c r="B160" s="4"/>
      <c r="C160" s="4"/>
      <c r="D160" s="8"/>
      <c r="E160" s="8"/>
      <c r="F160" s="8"/>
      <c r="G160" s="7"/>
    </row>
    <row r="161" spans="1:7" ht="15" customHeight="1">
      <c r="A161" s="4"/>
      <c r="B161" s="4"/>
      <c r="C161" s="4"/>
      <c r="D161" s="8"/>
      <c r="E161" s="8"/>
      <c r="F161" s="8"/>
      <c r="G161" s="7"/>
    </row>
    <row r="162" spans="1:7" ht="15" customHeight="1">
      <c r="A162" s="4"/>
      <c r="B162" s="4"/>
      <c r="C162" s="4"/>
      <c r="D162" s="8"/>
      <c r="E162" s="8"/>
      <c r="F162" s="8"/>
      <c r="G162" s="7"/>
    </row>
    <row r="163" spans="1:7" ht="15" customHeight="1">
      <c r="A163" s="4"/>
      <c r="B163" s="4"/>
      <c r="C163" s="4"/>
      <c r="D163" s="8"/>
      <c r="E163" s="8"/>
      <c r="F163" s="8"/>
      <c r="G163" s="7"/>
    </row>
    <row r="164" spans="1:7" ht="15" customHeight="1">
      <c r="A164" s="4"/>
      <c r="B164" s="4"/>
      <c r="C164" s="4"/>
      <c r="D164" s="8"/>
      <c r="E164" s="8"/>
      <c r="F164" s="8"/>
      <c r="G164" s="7"/>
    </row>
    <row r="165" spans="1:7" ht="15" customHeight="1">
      <c r="A165" s="4"/>
      <c r="B165" s="4"/>
      <c r="C165" s="4"/>
      <c r="D165" s="8"/>
      <c r="E165" s="8"/>
      <c r="F165" s="8"/>
      <c r="G165" s="7"/>
    </row>
    <row r="166" spans="1:7" ht="15" customHeight="1">
      <c r="A166" s="4"/>
      <c r="B166" s="4"/>
      <c r="C166" s="4"/>
      <c r="D166" s="8"/>
      <c r="E166" s="8"/>
      <c r="F166" s="8"/>
      <c r="G166" s="7"/>
    </row>
    <row r="167" spans="1:7" ht="15" customHeight="1">
      <c r="A167" s="4"/>
      <c r="B167" s="4"/>
      <c r="C167" s="4"/>
      <c r="D167" s="8"/>
      <c r="E167" s="8"/>
      <c r="F167" s="8"/>
      <c r="G167" s="7"/>
    </row>
    <row r="168" spans="1:7" ht="15" customHeight="1">
      <c r="A168" s="4"/>
      <c r="B168" s="4"/>
      <c r="C168" s="4"/>
      <c r="D168" s="8"/>
      <c r="E168" s="8"/>
      <c r="F168" s="8"/>
      <c r="G168" s="7"/>
    </row>
    <row r="169" spans="1:7" ht="15" customHeight="1">
      <c r="A169" s="4"/>
      <c r="B169" s="4"/>
      <c r="C169" s="4"/>
      <c r="D169" s="8"/>
      <c r="E169" s="8"/>
      <c r="F169" s="8"/>
      <c r="G169" s="7"/>
    </row>
    <row r="170" spans="1:7" ht="15" customHeight="1">
      <c r="A170" s="4"/>
      <c r="B170" s="4"/>
      <c r="C170" s="4"/>
      <c r="D170" s="8"/>
      <c r="E170" s="8"/>
      <c r="F170" s="8"/>
      <c r="G170" s="7"/>
    </row>
    <row r="171" spans="1:7" ht="15" customHeight="1">
      <c r="A171" s="4"/>
      <c r="B171" s="4"/>
      <c r="C171" s="4"/>
      <c r="D171" s="8"/>
      <c r="E171" s="8"/>
      <c r="F171" s="8"/>
      <c r="G171" s="7"/>
    </row>
    <row r="172" spans="1:7" ht="15" customHeight="1">
      <c r="A172" s="4"/>
      <c r="B172" s="4"/>
      <c r="C172" s="4"/>
      <c r="D172" s="8"/>
      <c r="E172" s="8"/>
      <c r="F172" s="8"/>
      <c r="G172" s="7"/>
    </row>
    <row r="173" spans="1:7" ht="15" customHeight="1">
      <c r="A173" s="4"/>
      <c r="B173" s="4"/>
      <c r="C173" s="4"/>
      <c r="D173" s="8"/>
      <c r="E173" s="8"/>
      <c r="F173" s="8"/>
      <c r="G173" s="7"/>
    </row>
    <row r="174" spans="1:7" ht="15" customHeight="1">
      <c r="A174" s="4"/>
      <c r="B174" s="4"/>
      <c r="C174" s="4"/>
      <c r="D174" s="8"/>
      <c r="E174" s="8"/>
      <c r="F174" s="8"/>
      <c r="G174" s="7"/>
    </row>
    <row r="175" spans="1:7" ht="15" customHeight="1">
      <c r="A175" s="4"/>
      <c r="B175" s="4"/>
      <c r="C175" s="4"/>
      <c r="D175" s="8"/>
      <c r="E175" s="8"/>
      <c r="F175" s="8"/>
      <c r="G175" s="7"/>
    </row>
    <row r="176" spans="1:7" ht="15" customHeight="1">
      <c r="A176" s="4"/>
      <c r="B176" s="4"/>
      <c r="C176" s="4"/>
      <c r="D176" s="8"/>
      <c r="E176" s="8"/>
      <c r="F176" s="8"/>
      <c r="G176" s="7"/>
    </row>
    <row r="177" spans="1:7" ht="15" customHeight="1">
      <c r="A177" s="4"/>
      <c r="B177" s="4"/>
      <c r="C177" s="4"/>
      <c r="D177" s="8"/>
      <c r="E177" s="8"/>
      <c r="F177" s="8"/>
      <c r="G177" s="7"/>
    </row>
    <row r="178" spans="1:7" ht="15" customHeight="1">
      <c r="A178" s="4"/>
      <c r="B178" s="4"/>
      <c r="C178" s="4"/>
      <c r="D178" s="8"/>
      <c r="E178" s="8"/>
      <c r="F178" s="8"/>
      <c r="G178" s="7"/>
    </row>
    <row r="179" spans="1:7" ht="15" customHeight="1">
      <c r="A179" s="4"/>
      <c r="B179" s="4"/>
      <c r="C179" s="4"/>
      <c r="D179" s="8"/>
      <c r="E179" s="8"/>
      <c r="F179" s="8"/>
      <c r="G179" s="7"/>
    </row>
    <row r="180" spans="1:7" ht="15" customHeight="1">
      <c r="A180" s="4"/>
      <c r="B180" s="4"/>
      <c r="C180" s="4"/>
      <c r="D180" s="8"/>
      <c r="E180" s="8"/>
      <c r="F180" s="8"/>
      <c r="G180" s="7"/>
    </row>
    <row r="181" spans="1:7" ht="15" customHeight="1">
      <c r="A181" s="4"/>
      <c r="B181" s="4"/>
      <c r="C181" s="4"/>
      <c r="D181" s="8"/>
      <c r="E181" s="8"/>
      <c r="F181" s="8"/>
      <c r="G181" s="7"/>
    </row>
    <row r="182" spans="1:7" ht="15" customHeight="1">
      <c r="A182" s="4"/>
      <c r="B182" s="4"/>
      <c r="C182" s="4"/>
      <c r="D182" s="8"/>
      <c r="E182" s="8"/>
      <c r="F182" s="8"/>
      <c r="G182" s="7"/>
    </row>
    <row r="183" spans="1:7" ht="15" customHeight="1">
      <c r="A183" s="4"/>
      <c r="B183" s="4"/>
      <c r="C183" s="4"/>
      <c r="D183" s="8"/>
      <c r="E183" s="8"/>
      <c r="F183" s="8"/>
      <c r="G183" s="7"/>
    </row>
    <row r="184" spans="1:7" ht="15" customHeight="1">
      <c r="A184" s="4"/>
      <c r="B184" s="4"/>
      <c r="C184" s="4"/>
      <c r="D184" s="8"/>
      <c r="E184" s="8"/>
      <c r="F184" s="8"/>
      <c r="G184" s="7"/>
    </row>
  </sheetData>
  <sheetProtection/>
  <mergeCells count="2"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8515625" style="0" bestFit="1" customWidth="1"/>
    <col min="2" max="2" width="31.421875" style="0" bestFit="1" customWidth="1"/>
    <col min="3" max="3" width="13.00390625" style="0" bestFit="1" customWidth="1"/>
    <col min="4" max="4" width="31.421875" style="0" bestFit="1" customWidth="1"/>
    <col min="5" max="5" width="11.00390625" style="126" bestFit="1" customWidth="1"/>
    <col min="6" max="6" width="13.00390625" style="126" bestFit="1" customWidth="1"/>
    <col min="7" max="7" width="14.140625" style="126" bestFit="1" customWidth="1"/>
  </cols>
  <sheetData>
    <row r="1" spans="1:7" s="123" customFormat="1" ht="15">
      <c r="A1" s="227" t="s">
        <v>327</v>
      </c>
      <c r="B1" s="227"/>
      <c r="C1" s="227"/>
      <c r="D1" s="227"/>
      <c r="E1" s="227"/>
      <c r="F1" s="227"/>
      <c r="G1" s="227"/>
    </row>
    <row r="2" spans="1:7" s="123" customFormat="1" ht="15">
      <c r="A2" s="227" t="s">
        <v>355</v>
      </c>
      <c r="B2" s="227"/>
      <c r="C2" s="227"/>
      <c r="D2" s="227"/>
      <c r="E2" s="227"/>
      <c r="F2" s="227"/>
      <c r="G2" s="227"/>
    </row>
    <row r="3" spans="1:7" s="123" customFormat="1" ht="8.25">
      <c r="A3" s="1"/>
      <c r="B3" s="1"/>
      <c r="C3" s="1"/>
      <c r="D3" s="1"/>
      <c r="E3" s="2"/>
      <c r="F3" s="2"/>
      <c r="G3" s="2"/>
    </row>
    <row r="4" spans="1:7" s="123" customFormat="1" ht="22.5" customHeight="1">
      <c r="A4" s="3" t="s">
        <v>356</v>
      </c>
      <c r="B4" s="3" t="s">
        <v>357</v>
      </c>
      <c r="C4" s="3" t="s">
        <v>358</v>
      </c>
      <c r="D4" s="3" t="s">
        <v>359</v>
      </c>
      <c r="E4" s="9" t="s">
        <v>349</v>
      </c>
      <c r="F4" s="9" t="s">
        <v>350</v>
      </c>
      <c r="G4" s="9" t="s">
        <v>351</v>
      </c>
    </row>
    <row r="5" spans="1:7" s="123" customFormat="1" ht="18" customHeight="1">
      <c r="A5" s="4" t="s">
        <v>137</v>
      </c>
      <c r="B5" s="4" t="s">
        <v>131</v>
      </c>
      <c r="C5" s="4" t="s">
        <v>137</v>
      </c>
      <c r="D5" s="4" t="s">
        <v>138</v>
      </c>
      <c r="E5" s="8">
        <v>32859</v>
      </c>
      <c r="F5" s="8">
        <v>9700</v>
      </c>
      <c r="G5" s="8">
        <v>0</v>
      </c>
    </row>
    <row r="6" spans="1:7" s="123" customFormat="1" ht="18" customHeight="1">
      <c r="A6" s="4" t="s">
        <v>137</v>
      </c>
      <c r="B6" s="4" t="s">
        <v>131</v>
      </c>
      <c r="C6" s="4" t="s">
        <v>139</v>
      </c>
      <c r="D6" s="4" t="s">
        <v>140</v>
      </c>
      <c r="E6" s="8">
        <v>5777</v>
      </c>
      <c r="F6" s="8">
        <v>8552</v>
      </c>
      <c r="G6" s="8">
        <v>0</v>
      </c>
    </row>
    <row r="7" spans="1:7" s="123" customFormat="1" ht="18" customHeight="1">
      <c r="A7" s="4" t="s">
        <v>137</v>
      </c>
      <c r="B7" s="4" t="s">
        <v>131</v>
      </c>
      <c r="C7" s="4" t="s">
        <v>141</v>
      </c>
      <c r="D7" s="4" t="s">
        <v>142</v>
      </c>
      <c r="E7" s="8">
        <v>367</v>
      </c>
      <c r="F7" s="8">
        <v>4231</v>
      </c>
      <c r="G7" s="8">
        <v>0</v>
      </c>
    </row>
    <row r="8" spans="1:7" s="123" customFormat="1" ht="18" customHeight="1">
      <c r="A8" s="4" t="s">
        <v>137</v>
      </c>
      <c r="B8" s="4" t="s">
        <v>131</v>
      </c>
      <c r="C8" s="4" t="s">
        <v>143</v>
      </c>
      <c r="D8" s="4" t="s">
        <v>144</v>
      </c>
      <c r="E8" s="8">
        <v>251</v>
      </c>
      <c r="F8" s="8">
        <v>3921</v>
      </c>
      <c r="G8" s="8">
        <v>0</v>
      </c>
    </row>
    <row r="9" spans="1:7" s="123" customFormat="1" ht="18" customHeight="1">
      <c r="A9" s="4" t="s">
        <v>137</v>
      </c>
      <c r="B9" s="4" t="s">
        <v>131</v>
      </c>
      <c r="C9" s="4" t="s">
        <v>145</v>
      </c>
      <c r="D9" s="4" t="s">
        <v>146</v>
      </c>
      <c r="E9" s="8">
        <v>2158</v>
      </c>
      <c r="F9" s="8">
        <v>8922</v>
      </c>
      <c r="G9" s="8">
        <v>0</v>
      </c>
    </row>
    <row r="10" spans="1:7" s="123" customFormat="1" ht="18" customHeight="1">
      <c r="A10" s="4" t="s">
        <v>137</v>
      </c>
      <c r="B10" s="4" t="s">
        <v>138</v>
      </c>
      <c r="C10" s="4" t="s">
        <v>137</v>
      </c>
      <c r="D10" s="4" t="s">
        <v>131</v>
      </c>
      <c r="E10" s="8">
        <v>32516</v>
      </c>
      <c r="F10" s="8">
        <v>120570</v>
      </c>
      <c r="G10" s="8">
        <v>0</v>
      </c>
    </row>
    <row r="11" spans="1:7" s="123" customFormat="1" ht="18" customHeight="1">
      <c r="A11" s="4" t="s">
        <v>137</v>
      </c>
      <c r="B11" s="4" t="s">
        <v>138</v>
      </c>
      <c r="C11" s="4" t="s">
        <v>139</v>
      </c>
      <c r="D11" s="4" t="s">
        <v>147</v>
      </c>
      <c r="E11" s="8">
        <v>0</v>
      </c>
      <c r="F11" s="8">
        <v>0</v>
      </c>
      <c r="G11" s="8">
        <v>0</v>
      </c>
    </row>
    <row r="12" spans="1:7" s="123" customFormat="1" ht="18" customHeight="1">
      <c r="A12" s="4" t="s">
        <v>137</v>
      </c>
      <c r="B12" s="4" t="s">
        <v>138</v>
      </c>
      <c r="C12" s="4" t="s">
        <v>139</v>
      </c>
      <c r="D12" s="4" t="s">
        <v>148</v>
      </c>
      <c r="E12" s="8">
        <v>11</v>
      </c>
      <c r="F12" s="8">
        <v>0</v>
      </c>
      <c r="G12" s="8">
        <v>0</v>
      </c>
    </row>
    <row r="13" spans="1:7" s="123" customFormat="1" ht="18" customHeight="1">
      <c r="A13" s="4" t="s">
        <v>137</v>
      </c>
      <c r="B13" s="4" t="s">
        <v>138</v>
      </c>
      <c r="C13" s="4" t="s">
        <v>139</v>
      </c>
      <c r="D13" s="4" t="s">
        <v>140</v>
      </c>
      <c r="E13" s="8">
        <v>9247</v>
      </c>
      <c r="F13" s="8">
        <v>2718</v>
      </c>
      <c r="G13" s="8">
        <v>466</v>
      </c>
    </row>
    <row r="14" spans="1:7" s="123" customFormat="1" ht="18" customHeight="1">
      <c r="A14" s="4" t="s">
        <v>137</v>
      </c>
      <c r="B14" s="4" t="s">
        <v>138</v>
      </c>
      <c r="C14" s="4" t="s">
        <v>141</v>
      </c>
      <c r="D14" s="4" t="s">
        <v>142</v>
      </c>
      <c r="E14" s="8">
        <v>1506</v>
      </c>
      <c r="F14" s="8">
        <v>3235</v>
      </c>
      <c r="G14" s="8">
        <v>466</v>
      </c>
    </row>
    <row r="15" spans="1:7" s="123" customFormat="1" ht="18" customHeight="1">
      <c r="A15" s="4" t="s">
        <v>137</v>
      </c>
      <c r="B15" s="4" t="s">
        <v>138</v>
      </c>
      <c r="C15" s="4" t="s">
        <v>149</v>
      </c>
      <c r="D15" s="4" t="s">
        <v>150</v>
      </c>
      <c r="E15" s="8">
        <v>78599</v>
      </c>
      <c r="F15" s="8">
        <v>88361</v>
      </c>
      <c r="G15" s="8">
        <v>934</v>
      </c>
    </row>
    <row r="16" spans="1:7" s="123" customFormat="1" ht="18" customHeight="1">
      <c r="A16" s="4" t="s">
        <v>137</v>
      </c>
      <c r="B16" s="4" t="s">
        <v>138</v>
      </c>
      <c r="C16" s="4" t="s">
        <v>143</v>
      </c>
      <c r="D16" s="4" t="s">
        <v>144</v>
      </c>
      <c r="E16" s="8">
        <v>2517</v>
      </c>
      <c r="F16" s="8">
        <v>3894</v>
      </c>
      <c r="G16" s="8">
        <v>466</v>
      </c>
    </row>
    <row r="17" spans="1:7" s="123" customFormat="1" ht="18" customHeight="1">
      <c r="A17" s="4" t="s">
        <v>137</v>
      </c>
      <c r="B17" s="4" t="s">
        <v>138</v>
      </c>
      <c r="C17" s="4" t="s">
        <v>151</v>
      </c>
      <c r="D17" s="4" t="s">
        <v>152</v>
      </c>
      <c r="E17" s="8">
        <v>1</v>
      </c>
      <c r="F17" s="8">
        <v>0</v>
      </c>
      <c r="G17" s="8">
        <v>0</v>
      </c>
    </row>
    <row r="18" spans="1:7" s="123" customFormat="1" ht="18" customHeight="1">
      <c r="A18" s="4" t="s">
        <v>137</v>
      </c>
      <c r="B18" s="4" t="s">
        <v>138</v>
      </c>
      <c r="C18" s="4" t="s">
        <v>145</v>
      </c>
      <c r="D18" s="4" t="s">
        <v>146</v>
      </c>
      <c r="E18" s="8">
        <v>20296</v>
      </c>
      <c r="F18" s="8">
        <v>4877</v>
      </c>
      <c r="G18" s="8">
        <v>466</v>
      </c>
    </row>
    <row r="19" spans="1:7" s="123" customFormat="1" ht="18" customHeight="1">
      <c r="A19" s="4" t="s">
        <v>137</v>
      </c>
      <c r="B19" s="4" t="s">
        <v>138</v>
      </c>
      <c r="C19" s="4" t="s">
        <v>153</v>
      </c>
      <c r="D19" s="4" t="s">
        <v>154</v>
      </c>
      <c r="E19" s="8">
        <v>4</v>
      </c>
      <c r="F19" s="8">
        <v>0</v>
      </c>
      <c r="G19" s="8">
        <v>0</v>
      </c>
    </row>
    <row r="20" spans="1:7" s="123" customFormat="1" ht="18" customHeight="1">
      <c r="A20" s="4" t="s">
        <v>137</v>
      </c>
      <c r="B20" s="4" t="s">
        <v>138</v>
      </c>
      <c r="C20" s="4" t="s">
        <v>153</v>
      </c>
      <c r="D20" s="4" t="s">
        <v>155</v>
      </c>
      <c r="E20" s="8">
        <v>1</v>
      </c>
      <c r="F20" s="8">
        <v>0</v>
      </c>
      <c r="G20" s="8">
        <v>0</v>
      </c>
    </row>
    <row r="21" spans="1:7" s="123" customFormat="1" ht="18" customHeight="1">
      <c r="A21" s="4" t="s">
        <v>137</v>
      </c>
      <c r="B21" s="4" t="s">
        <v>138</v>
      </c>
      <c r="C21" s="4" t="s">
        <v>153</v>
      </c>
      <c r="D21" s="4" t="s">
        <v>156</v>
      </c>
      <c r="E21" s="8">
        <v>0</v>
      </c>
      <c r="F21" s="8">
        <v>0</v>
      </c>
      <c r="G21" s="8">
        <v>0</v>
      </c>
    </row>
    <row r="22" spans="1:7" s="123" customFormat="1" ht="18" customHeight="1">
      <c r="A22" s="4" t="s">
        <v>137</v>
      </c>
      <c r="B22" s="4" t="s">
        <v>138</v>
      </c>
      <c r="C22" s="4" t="s">
        <v>153</v>
      </c>
      <c r="D22" s="4" t="s">
        <v>157</v>
      </c>
      <c r="E22" s="8">
        <v>4174</v>
      </c>
      <c r="F22" s="8">
        <v>6083</v>
      </c>
      <c r="G22" s="8">
        <v>0</v>
      </c>
    </row>
    <row r="23" spans="1:7" s="123" customFormat="1" ht="18" customHeight="1">
      <c r="A23" s="4" t="s">
        <v>158</v>
      </c>
      <c r="B23" s="4" t="s">
        <v>159</v>
      </c>
      <c r="C23" s="4" t="s">
        <v>160</v>
      </c>
      <c r="D23" s="4" t="s">
        <v>161</v>
      </c>
      <c r="E23" s="8">
        <v>144</v>
      </c>
      <c r="F23" s="8">
        <v>0</v>
      </c>
      <c r="G23" s="8">
        <v>0</v>
      </c>
    </row>
    <row r="24" spans="1:7" s="123" customFormat="1" ht="18" customHeight="1">
      <c r="A24" s="4" t="s">
        <v>158</v>
      </c>
      <c r="B24" s="4" t="s">
        <v>159</v>
      </c>
      <c r="C24" s="4" t="s">
        <v>160</v>
      </c>
      <c r="D24" s="4" t="s">
        <v>162</v>
      </c>
      <c r="E24" s="8">
        <v>125466</v>
      </c>
      <c r="F24" s="8">
        <v>185704</v>
      </c>
      <c r="G24" s="8">
        <v>22519</v>
      </c>
    </row>
    <row r="25" spans="1:7" s="123" customFormat="1" ht="18" customHeight="1">
      <c r="A25" s="4" t="s">
        <v>158</v>
      </c>
      <c r="B25" s="4" t="s">
        <v>159</v>
      </c>
      <c r="C25" s="4" t="s">
        <v>160</v>
      </c>
      <c r="D25" s="4" t="s">
        <v>163</v>
      </c>
      <c r="E25" s="8">
        <v>0</v>
      </c>
      <c r="F25" s="8">
        <v>0</v>
      </c>
      <c r="G25" s="8">
        <v>0</v>
      </c>
    </row>
    <row r="26" spans="1:7" s="123" customFormat="1" ht="18" customHeight="1">
      <c r="A26" s="4" t="s">
        <v>158</v>
      </c>
      <c r="B26" s="4" t="s">
        <v>159</v>
      </c>
      <c r="C26" s="4" t="s">
        <v>141</v>
      </c>
      <c r="D26" s="4" t="s">
        <v>142</v>
      </c>
      <c r="E26" s="8">
        <v>121</v>
      </c>
      <c r="F26" s="8">
        <v>0</v>
      </c>
      <c r="G26" s="8">
        <v>0</v>
      </c>
    </row>
    <row r="27" spans="1:7" s="123" customFormat="1" ht="18" customHeight="1">
      <c r="A27" s="4" t="s">
        <v>158</v>
      </c>
      <c r="B27" s="4" t="s">
        <v>159</v>
      </c>
      <c r="C27" s="4" t="s">
        <v>149</v>
      </c>
      <c r="D27" s="4" t="s">
        <v>150</v>
      </c>
      <c r="E27" s="8">
        <v>69345</v>
      </c>
      <c r="F27" s="8">
        <v>74201</v>
      </c>
      <c r="G27" s="8">
        <v>0</v>
      </c>
    </row>
    <row r="28" spans="1:7" s="123" customFormat="1" ht="18" customHeight="1">
      <c r="A28" s="4" t="s">
        <v>158</v>
      </c>
      <c r="B28" s="4" t="s">
        <v>159</v>
      </c>
      <c r="C28" s="4" t="s">
        <v>164</v>
      </c>
      <c r="D28" s="4" t="s">
        <v>165</v>
      </c>
      <c r="E28" s="8">
        <v>33</v>
      </c>
      <c r="F28" s="8">
        <v>0</v>
      </c>
      <c r="G28" s="8">
        <v>0</v>
      </c>
    </row>
    <row r="29" spans="1:7" s="123" customFormat="1" ht="18" customHeight="1">
      <c r="A29" s="4" t="s">
        <v>158</v>
      </c>
      <c r="B29" s="4" t="s">
        <v>159</v>
      </c>
      <c r="C29" s="4" t="s">
        <v>166</v>
      </c>
      <c r="D29" s="4" t="s">
        <v>167</v>
      </c>
      <c r="E29" s="8">
        <v>9307</v>
      </c>
      <c r="F29" s="8">
        <v>589</v>
      </c>
      <c r="G29" s="8">
        <v>0</v>
      </c>
    </row>
    <row r="30" spans="1:7" s="123" customFormat="1" ht="18" customHeight="1">
      <c r="A30" s="4" t="s">
        <v>158</v>
      </c>
      <c r="B30" s="4" t="s">
        <v>159</v>
      </c>
      <c r="C30" s="4" t="s">
        <v>168</v>
      </c>
      <c r="D30" s="4" t="s">
        <v>169</v>
      </c>
      <c r="E30" s="8">
        <v>72</v>
      </c>
      <c r="F30" s="8">
        <v>0</v>
      </c>
      <c r="G30" s="8">
        <v>0</v>
      </c>
    </row>
    <row r="31" spans="1:7" s="123" customFormat="1" ht="18" customHeight="1">
      <c r="A31" s="4" t="s">
        <v>158</v>
      </c>
      <c r="B31" s="4" t="s">
        <v>159</v>
      </c>
      <c r="C31" s="4" t="s">
        <v>170</v>
      </c>
      <c r="D31" s="4" t="s">
        <v>171</v>
      </c>
      <c r="E31" s="8">
        <v>0</v>
      </c>
      <c r="F31" s="8">
        <v>0</v>
      </c>
      <c r="G31" s="8">
        <v>0</v>
      </c>
    </row>
    <row r="32" spans="1:7" s="123" customFormat="1" ht="18" customHeight="1">
      <c r="A32" s="4" t="s">
        <v>158</v>
      </c>
      <c r="B32" s="4" t="s">
        <v>159</v>
      </c>
      <c r="C32" s="4" t="s">
        <v>151</v>
      </c>
      <c r="D32" s="4" t="s">
        <v>172</v>
      </c>
      <c r="E32" s="8">
        <v>41</v>
      </c>
      <c r="F32" s="8">
        <v>0</v>
      </c>
      <c r="G32" s="8">
        <v>0</v>
      </c>
    </row>
    <row r="33" spans="1:7" s="123" customFormat="1" ht="18" customHeight="1">
      <c r="A33" s="4" t="s">
        <v>158</v>
      </c>
      <c r="B33" s="4" t="s">
        <v>159</v>
      </c>
      <c r="C33" s="4" t="s">
        <v>151</v>
      </c>
      <c r="D33" s="4" t="s">
        <v>152</v>
      </c>
      <c r="E33" s="8">
        <v>6744</v>
      </c>
      <c r="F33" s="8">
        <v>0</v>
      </c>
      <c r="G33" s="8">
        <v>21495</v>
      </c>
    </row>
    <row r="34" spans="1:7" s="123" customFormat="1" ht="18" customHeight="1">
      <c r="A34" s="4" t="s">
        <v>158</v>
      </c>
      <c r="B34" s="4" t="s">
        <v>159</v>
      </c>
      <c r="C34" s="4" t="s">
        <v>173</v>
      </c>
      <c r="D34" s="4" t="s">
        <v>174</v>
      </c>
      <c r="E34" s="8">
        <v>130</v>
      </c>
      <c r="F34" s="8">
        <v>0</v>
      </c>
      <c r="G34" s="8">
        <v>0</v>
      </c>
    </row>
    <row r="35" spans="1:7" s="123" customFormat="1" ht="18" customHeight="1">
      <c r="A35" s="4" t="s">
        <v>158</v>
      </c>
      <c r="B35" s="4" t="s">
        <v>159</v>
      </c>
      <c r="C35" s="4" t="s">
        <v>175</v>
      </c>
      <c r="D35" s="4" t="s">
        <v>176</v>
      </c>
      <c r="E35" s="8">
        <v>65968</v>
      </c>
      <c r="F35" s="8">
        <v>75805</v>
      </c>
      <c r="G35" s="8">
        <v>0</v>
      </c>
    </row>
    <row r="36" spans="1:7" s="123" customFormat="1" ht="18" customHeight="1">
      <c r="A36" s="4" t="s">
        <v>158</v>
      </c>
      <c r="B36" s="4" t="s">
        <v>159</v>
      </c>
      <c r="C36" s="4" t="s">
        <v>175</v>
      </c>
      <c r="D36" s="4" t="s">
        <v>177</v>
      </c>
      <c r="E36" s="8">
        <v>193</v>
      </c>
      <c r="F36" s="8">
        <v>0</v>
      </c>
      <c r="G36" s="8">
        <v>0</v>
      </c>
    </row>
    <row r="37" spans="1:7" s="123" customFormat="1" ht="18" customHeight="1">
      <c r="A37" s="4" t="s">
        <v>158</v>
      </c>
      <c r="B37" s="4" t="s">
        <v>159</v>
      </c>
      <c r="C37" s="4" t="s">
        <v>178</v>
      </c>
      <c r="D37" s="4" t="s">
        <v>179</v>
      </c>
      <c r="E37" s="8">
        <v>46</v>
      </c>
      <c r="F37" s="8">
        <v>0</v>
      </c>
      <c r="G37" s="8">
        <v>0</v>
      </c>
    </row>
    <row r="38" spans="1:7" s="123" customFormat="1" ht="18" customHeight="1">
      <c r="A38" s="4" t="s">
        <v>158</v>
      </c>
      <c r="B38" s="4" t="s">
        <v>159</v>
      </c>
      <c r="C38" s="4" t="s">
        <v>180</v>
      </c>
      <c r="D38" s="4" t="s">
        <v>181</v>
      </c>
      <c r="E38" s="8">
        <v>2561</v>
      </c>
      <c r="F38" s="8">
        <v>0</v>
      </c>
      <c r="G38" s="8">
        <v>0</v>
      </c>
    </row>
    <row r="39" spans="1:7" s="123" customFormat="1" ht="18" customHeight="1">
      <c r="A39" s="4" t="s">
        <v>158</v>
      </c>
      <c r="B39" s="4" t="s">
        <v>159</v>
      </c>
      <c r="C39" s="4" t="s">
        <v>182</v>
      </c>
      <c r="D39" s="4" t="s">
        <v>183</v>
      </c>
      <c r="E39" s="8">
        <v>527</v>
      </c>
      <c r="F39" s="8">
        <v>0</v>
      </c>
      <c r="G39" s="8">
        <v>0</v>
      </c>
    </row>
    <row r="40" spans="1:7" s="123" customFormat="1" ht="18" customHeight="1">
      <c r="A40" s="4" t="s">
        <v>158</v>
      </c>
      <c r="B40" s="4" t="s">
        <v>159</v>
      </c>
      <c r="C40" s="4" t="s">
        <v>184</v>
      </c>
      <c r="D40" s="4" t="s">
        <v>185</v>
      </c>
      <c r="E40" s="8">
        <v>13840</v>
      </c>
      <c r="F40" s="8">
        <v>31268</v>
      </c>
      <c r="G40" s="8">
        <v>0</v>
      </c>
    </row>
    <row r="41" spans="1:7" s="123" customFormat="1" ht="18" customHeight="1">
      <c r="A41" s="4" t="s">
        <v>158</v>
      </c>
      <c r="B41" s="4" t="s">
        <v>159</v>
      </c>
      <c r="C41" s="4" t="s">
        <v>153</v>
      </c>
      <c r="D41" s="4" t="s">
        <v>154</v>
      </c>
      <c r="E41" s="8">
        <v>25657</v>
      </c>
      <c r="F41" s="8">
        <v>0</v>
      </c>
      <c r="G41" s="8">
        <v>0</v>
      </c>
    </row>
    <row r="42" spans="1:7" s="123" customFormat="1" ht="18" customHeight="1">
      <c r="A42" s="4" t="s">
        <v>158</v>
      </c>
      <c r="B42" s="4" t="s">
        <v>159</v>
      </c>
      <c r="C42" s="4" t="s">
        <v>153</v>
      </c>
      <c r="D42" s="4" t="s">
        <v>155</v>
      </c>
      <c r="E42" s="8">
        <v>1484</v>
      </c>
      <c r="F42" s="8">
        <v>0</v>
      </c>
      <c r="G42" s="8">
        <v>0</v>
      </c>
    </row>
    <row r="43" spans="1:7" s="123" customFormat="1" ht="18" customHeight="1">
      <c r="A43" s="4" t="s">
        <v>158</v>
      </c>
      <c r="B43" s="4" t="s">
        <v>159</v>
      </c>
      <c r="C43" s="4" t="s">
        <v>153</v>
      </c>
      <c r="D43" s="4" t="s">
        <v>156</v>
      </c>
      <c r="E43" s="8">
        <v>906</v>
      </c>
      <c r="F43" s="8">
        <v>0</v>
      </c>
      <c r="G43" s="8">
        <v>0</v>
      </c>
    </row>
    <row r="44" spans="1:7" s="123" customFormat="1" ht="18" customHeight="1">
      <c r="A44" s="4" t="s">
        <v>158</v>
      </c>
      <c r="B44" s="4" t="s">
        <v>159</v>
      </c>
      <c r="C44" s="4" t="s">
        <v>153</v>
      </c>
      <c r="D44" s="4" t="s">
        <v>186</v>
      </c>
      <c r="E44" s="8">
        <v>7543</v>
      </c>
      <c r="F44" s="8">
        <v>28167</v>
      </c>
      <c r="G44" s="8">
        <v>0</v>
      </c>
    </row>
    <row r="45" spans="1:7" s="123" customFormat="1" ht="18" customHeight="1">
      <c r="A45" s="4" t="s">
        <v>158</v>
      </c>
      <c r="B45" s="4" t="s">
        <v>159</v>
      </c>
      <c r="C45" s="4" t="s">
        <v>153</v>
      </c>
      <c r="D45" s="4" t="s">
        <v>157</v>
      </c>
      <c r="E45" s="8">
        <v>214791</v>
      </c>
      <c r="F45" s="8">
        <v>288780</v>
      </c>
      <c r="G45" s="8">
        <v>0</v>
      </c>
    </row>
    <row r="46" spans="1:7" s="123" customFormat="1" ht="18" customHeight="1">
      <c r="A46" s="4" t="s">
        <v>139</v>
      </c>
      <c r="B46" s="4" t="s">
        <v>187</v>
      </c>
      <c r="C46" s="4" t="s">
        <v>139</v>
      </c>
      <c r="D46" s="4" t="s">
        <v>140</v>
      </c>
      <c r="E46" s="8">
        <v>14</v>
      </c>
      <c r="F46" s="8">
        <v>0</v>
      </c>
      <c r="G46" s="8">
        <v>0</v>
      </c>
    </row>
    <row r="47" spans="1:7" s="123" customFormat="1" ht="18" customHeight="1">
      <c r="A47" s="4" t="s">
        <v>139</v>
      </c>
      <c r="B47" s="4" t="s">
        <v>188</v>
      </c>
      <c r="C47" s="4" t="s">
        <v>139</v>
      </c>
      <c r="D47" s="4" t="s">
        <v>140</v>
      </c>
      <c r="E47" s="8">
        <v>2469</v>
      </c>
      <c r="F47" s="8">
        <v>111</v>
      </c>
      <c r="G47" s="8">
        <v>0</v>
      </c>
    </row>
    <row r="48" spans="1:7" s="123" customFormat="1" ht="18" customHeight="1">
      <c r="A48" s="4" t="s">
        <v>139</v>
      </c>
      <c r="B48" s="4" t="s">
        <v>188</v>
      </c>
      <c r="C48" s="4" t="s">
        <v>139</v>
      </c>
      <c r="D48" s="4" t="s">
        <v>189</v>
      </c>
      <c r="E48" s="8">
        <v>1</v>
      </c>
      <c r="F48" s="8">
        <v>0</v>
      </c>
      <c r="G48" s="8">
        <v>0</v>
      </c>
    </row>
    <row r="49" spans="1:7" s="123" customFormat="1" ht="18" customHeight="1">
      <c r="A49" s="4" t="s">
        <v>139</v>
      </c>
      <c r="B49" s="4" t="s">
        <v>188</v>
      </c>
      <c r="C49" s="4" t="s">
        <v>139</v>
      </c>
      <c r="D49" s="4" t="s">
        <v>190</v>
      </c>
      <c r="E49" s="8">
        <v>171</v>
      </c>
      <c r="F49" s="8">
        <v>86</v>
      </c>
      <c r="G49" s="8">
        <v>0</v>
      </c>
    </row>
    <row r="50" spans="1:7" s="123" customFormat="1" ht="18" customHeight="1">
      <c r="A50" s="4" t="s">
        <v>139</v>
      </c>
      <c r="B50" s="4" t="s">
        <v>191</v>
      </c>
      <c r="C50" s="4" t="s">
        <v>139</v>
      </c>
      <c r="D50" s="4" t="s">
        <v>140</v>
      </c>
      <c r="E50" s="8">
        <v>11</v>
      </c>
      <c r="F50" s="8">
        <v>0</v>
      </c>
      <c r="G50" s="8">
        <v>0</v>
      </c>
    </row>
    <row r="51" spans="1:7" s="123" customFormat="1" ht="18" customHeight="1">
      <c r="A51" s="4" t="s">
        <v>139</v>
      </c>
      <c r="B51" s="4" t="s">
        <v>147</v>
      </c>
      <c r="C51" s="4" t="s">
        <v>137</v>
      </c>
      <c r="D51" s="4" t="s">
        <v>138</v>
      </c>
      <c r="E51" s="8">
        <v>34</v>
      </c>
      <c r="F51" s="8">
        <v>0</v>
      </c>
      <c r="G51" s="8">
        <v>0</v>
      </c>
    </row>
    <row r="52" spans="1:7" s="123" customFormat="1" ht="18" customHeight="1">
      <c r="A52" s="4" t="s">
        <v>139</v>
      </c>
      <c r="B52" s="4" t="s">
        <v>147</v>
      </c>
      <c r="C52" s="4" t="s">
        <v>139</v>
      </c>
      <c r="D52" s="4" t="s">
        <v>140</v>
      </c>
      <c r="E52" s="8">
        <v>8</v>
      </c>
      <c r="F52" s="8">
        <v>0</v>
      </c>
      <c r="G52" s="8">
        <v>0</v>
      </c>
    </row>
    <row r="53" spans="1:7" s="123" customFormat="1" ht="18" customHeight="1">
      <c r="A53" s="4" t="s">
        <v>139</v>
      </c>
      <c r="B53" s="4" t="s">
        <v>147</v>
      </c>
      <c r="C53" s="4" t="s">
        <v>145</v>
      </c>
      <c r="D53" s="4" t="s">
        <v>146</v>
      </c>
      <c r="E53" s="8">
        <v>0</v>
      </c>
      <c r="F53" s="8">
        <v>0</v>
      </c>
      <c r="G53" s="8">
        <v>0</v>
      </c>
    </row>
    <row r="54" spans="1:7" s="123" customFormat="1" ht="18" customHeight="1">
      <c r="A54" s="4" t="s">
        <v>139</v>
      </c>
      <c r="B54" s="4" t="s">
        <v>192</v>
      </c>
      <c r="C54" s="4" t="s">
        <v>139</v>
      </c>
      <c r="D54" s="4" t="s">
        <v>140</v>
      </c>
      <c r="E54" s="8">
        <v>656</v>
      </c>
      <c r="F54" s="8">
        <v>0</v>
      </c>
      <c r="G54" s="8">
        <v>0</v>
      </c>
    </row>
    <row r="55" spans="1:7" s="123" customFormat="1" ht="18" customHeight="1">
      <c r="A55" s="4" t="s">
        <v>139</v>
      </c>
      <c r="B55" s="4" t="s">
        <v>192</v>
      </c>
      <c r="C55" s="4" t="s">
        <v>139</v>
      </c>
      <c r="D55" s="4" t="s">
        <v>193</v>
      </c>
      <c r="E55" s="8">
        <v>0</v>
      </c>
      <c r="F55" s="8">
        <v>0</v>
      </c>
      <c r="G55" s="8">
        <v>0</v>
      </c>
    </row>
    <row r="56" spans="1:7" s="123" customFormat="1" ht="18" customHeight="1">
      <c r="A56" s="4" t="s">
        <v>139</v>
      </c>
      <c r="B56" s="4" t="s">
        <v>194</v>
      </c>
      <c r="C56" s="4" t="s">
        <v>139</v>
      </c>
      <c r="D56" s="4" t="s">
        <v>195</v>
      </c>
      <c r="E56" s="8">
        <v>10144</v>
      </c>
      <c r="F56" s="8">
        <v>0</v>
      </c>
      <c r="G56" s="8">
        <v>0</v>
      </c>
    </row>
    <row r="57" spans="1:7" s="123" customFormat="1" ht="18" customHeight="1">
      <c r="A57" s="4" t="s">
        <v>139</v>
      </c>
      <c r="B57" s="4" t="s">
        <v>194</v>
      </c>
      <c r="C57" s="4" t="s">
        <v>139</v>
      </c>
      <c r="D57" s="4" t="s">
        <v>148</v>
      </c>
      <c r="E57" s="8">
        <v>14</v>
      </c>
      <c r="F57" s="8">
        <v>0</v>
      </c>
      <c r="G57" s="8">
        <v>0</v>
      </c>
    </row>
    <row r="58" spans="1:7" s="123" customFormat="1" ht="18" customHeight="1">
      <c r="A58" s="4" t="s">
        <v>139</v>
      </c>
      <c r="B58" s="4" t="s">
        <v>194</v>
      </c>
      <c r="C58" s="4" t="s">
        <v>139</v>
      </c>
      <c r="D58" s="4" t="s">
        <v>196</v>
      </c>
      <c r="E58" s="8">
        <v>115</v>
      </c>
      <c r="F58" s="8">
        <v>0</v>
      </c>
      <c r="G58" s="8">
        <v>0</v>
      </c>
    </row>
    <row r="59" spans="1:7" s="123" customFormat="1" ht="18" customHeight="1">
      <c r="A59" s="4" t="s">
        <v>139</v>
      </c>
      <c r="B59" s="4" t="s">
        <v>195</v>
      </c>
      <c r="C59" s="4" t="s">
        <v>139</v>
      </c>
      <c r="D59" s="4" t="s">
        <v>194</v>
      </c>
      <c r="E59" s="8">
        <v>10148</v>
      </c>
      <c r="F59" s="8">
        <v>53</v>
      </c>
      <c r="G59" s="8">
        <v>0</v>
      </c>
    </row>
    <row r="60" spans="1:7" s="123" customFormat="1" ht="18" customHeight="1">
      <c r="A60" s="4" t="s">
        <v>139</v>
      </c>
      <c r="B60" s="4" t="s">
        <v>195</v>
      </c>
      <c r="C60" s="4" t="s">
        <v>139</v>
      </c>
      <c r="D60" s="4" t="s">
        <v>195</v>
      </c>
      <c r="E60" s="8">
        <v>10661</v>
      </c>
      <c r="F60" s="8">
        <v>0</v>
      </c>
      <c r="G60" s="8">
        <v>0</v>
      </c>
    </row>
    <row r="61" spans="1:7" s="123" customFormat="1" ht="18" customHeight="1">
      <c r="A61" s="4" t="s">
        <v>139</v>
      </c>
      <c r="B61" s="4" t="s">
        <v>195</v>
      </c>
      <c r="C61" s="4" t="s">
        <v>139</v>
      </c>
      <c r="D61" s="4" t="s">
        <v>148</v>
      </c>
      <c r="E61" s="8">
        <v>444</v>
      </c>
      <c r="F61" s="8">
        <v>337</v>
      </c>
      <c r="G61" s="8">
        <v>0</v>
      </c>
    </row>
    <row r="62" spans="1:7" s="123" customFormat="1" ht="18" customHeight="1">
      <c r="A62" s="4" t="s">
        <v>139</v>
      </c>
      <c r="B62" s="4" t="s">
        <v>195</v>
      </c>
      <c r="C62" s="4" t="s">
        <v>139</v>
      </c>
      <c r="D62" s="4" t="s">
        <v>140</v>
      </c>
      <c r="E62" s="8">
        <v>54834</v>
      </c>
      <c r="F62" s="8">
        <v>114</v>
      </c>
      <c r="G62" s="8">
        <v>0</v>
      </c>
    </row>
    <row r="63" spans="1:7" s="123" customFormat="1" ht="18" customHeight="1">
      <c r="A63" s="4" t="s">
        <v>139</v>
      </c>
      <c r="B63" s="4" t="s">
        <v>195</v>
      </c>
      <c r="C63" s="4" t="s">
        <v>139</v>
      </c>
      <c r="D63" s="4" t="s">
        <v>196</v>
      </c>
      <c r="E63" s="8">
        <v>4642</v>
      </c>
      <c r="F63" s="8">
        <v>3561</v>
      </c>
      <c r="G63" s="8">
        <v>0</v>
      </c>
    </row>
    <row r="64" spans="1:7" s="123" customFormat="1" ht="18" customHeight="1">
      <c r="A64" s="4" t="s">
        <v>139</v>
      </c>
      <c r="B64" s="4" t="s">
        <v>148</v>
      </c>
      <c r="C64" s="4" t="s">
        <v>137</v>
      </c>
      <c r="D64" s="4" t="s">
        <v>138</v>
      </c>
      <c r="E64" s="8">
        <v>90</v>
      </c>
      <c r="F64" s="8">
        <v>0</v>
      </c>
      <c r="G64" s="8">
        <v>0</v>
      </c>
    </row>
    <row r="65" spans="1:7" s="123" customFormat="1" ht="18" customHeight="1">
      <c r="A65" s="4" t="s">
        <v>139</v>
      </c>
      <c r="B65" s="4" t="s">
        <v>148</v>
      </c>
      <c r="C65" s="4" t="s">
        <v>139</v>
      </c>
      <c r="D65" s="4" t="s">
        <v>194</v>
      </c>
      <c r="E65" s="8">
        <v>27</v>
      </c>
      <c r="F65" s="8">
        <v>0</v>
      </c>
      <c r="G65" s="8">
        <v>0</v>
      </c>
    </row>
    <row r="66" spans="1:7" s="123" customFormat="1" ht="18" customHeight="1">
      <c r="A66" s="4" t="s">
        <v>139</v>
      </c>
      <c r="B66" s="4" t="s">
        <v>148</v>
      </c>
      <c r="C66" s="4" t="s">
        <v>139</v>
      </c>
      <c r="D66" s="4" t="s">
        <v>195</v>
      </c>
      <c r="E66" s="8">
        <v>44</v>
      </c>
      <c r="F66" s="8">
        <v>35</v>
      </c>
      <c r="G66" s="8">
        <v>0</v>
      </c>
    </row>
    <row r="67" spans="1:7" s="123" customFormat="1" ht="18" customHeight="1">
      <c r="A67" s="4" t="s">
        <v>139</v>
      </c>
      <c r="B67" s="4" t="s">
        <v>148</v>
      </c>
      <c r="C67" s="4" t="s">
        <v>139</v>
      </c>
      <c r="D67" s="4" t="s">
        <v>140</v>
      </c>
      <c r="E67" s="8">
        <v>2384</v>
      </c>
      <c r="F67" s="8">
        <v>35</v>
      </c>
      <c r="G67" s="8">
        <v>0</v>
      </c>
    </row>
    <row r="68" spans="1:7" s="123" customFormat="1" ht="18" customHeight="1">
      <c r="A68" s="4" t="s">
        <v>139</v>
      </c>
      <c r="B68" s="4" t="s">
        <v>148</v>
      </c>
      <c r="C68" s="4" t="s">
        <v>139</v>
      </c>
      <c r="D68" s="4" t="s">
        <v>197</v>
      </c>
      <c r="E68" s="8">
        <v>109</v>
      </c>
      <c r="F68" s="8">
        <v>820</v>
      </c>
      <c r="G68" s="8">
        <v>0</v>
      </c>
    </row>
    <row r="69" spans="1:7" s="123" customFormat="1" ht="18" customHeight="1">
      <c r="A69" s="4" t="s">
        <v>139</v>
      </c>
      <c r="B69" s="4" t="s">
        <v>148</v>
      </c>
      <c r="C69" s="4" t="s">
        <v>139</v>
      </c>
      <c r="D69" s="4" t="s">
        <v>196</v>
      </c>
      <c r="E69" s="8">
        <v>1294</v>
      </c>
      <c r="F69" s="8">
        <v>0</v>
      </c>
      <c r="G69" s="8">
        <v>0</v>
      </c>
    </row>
    <row r="70" spans="1:7" s="123" customFormat="1" ht="18" customHeight="1">
      <c r="A70" s="4" t="s">
        <v>139</v>
      </c>
      <c r="B70" s="4" t="s">
        <v>198</v>
      </c>
      <c r="C70" s="4" t="s">
        <v>139</v>
      </c>
      <c r="D70" s="4" t="s">
        <v>140</v>
      </c>
      <c r="E70" s="8">
        <v>35</v>
      </c>
      <c r="F70" s="8">
        <v>0</v>
      </c>
      <c r="G70" s="8">
        <v>0</v>
      </c>
    </row>
    <row r="71" spans="1:7" s="123" customFormat="1" ht="18" customHeight="1">
      <c r="A71" s="4" t="s">
        <v>139</v>
      </c>
      <c r="B71" s="4" t="s">
        <v>198</v>
      </c>
      <c r="C71" s="4" t="s">
        <v>139</v>
      </c>
      <c r="D71" s="4" t="s">
        <v>199</v>
      </c>
      <c r="E71" s="8">
        <v>1545</v>
      </c>
      <c r="F71" s="8">
        <v>2174</v>
      </c>
      <c r="G71" s="8">
        <v>0</v>
      </c>
    </row>
    <row r="72" spans="1:7" s="123" customFormat="1" ht="18" customHeight="1">
      <c r="A72" s="4" t="s">
        <v>139</v>
      </c>
      <c r="B72" s="4" t="s">
        <v>198</v>
      </c>
      <c r="C72" s="4" t="s">
        <v>139</v>
      </c>
      <c r="D72" s="4" t="s">
        <v>197</v>
      </c>
      <c r="E72" s="8">
        <v>653</v>
      </c>
      <c r="F72" s="8">
        <v>200</v>
      </c>
      <c r="G72" s="8">
        <v>0</v>
      </c>
    </row>
    <row r="73" spans="1:7" s="123" customFormat="1" ht="18" customHeight="1">
      <c r="A73" s="4" t="s">
        <v>139</v>
      </c>
      <c r="B73" s="4" t="s">
        <v>198</v>
      </c>
      <c r="C73" s="4" t="s">
        <v>139</v>
      </c>
      <c r="D73" s="4" t="s">
        <v>196</v>
      </c>
      <c r="E73" s="8">
        <v>6</v>
      </c>
      <c r="F73" s="8">
        <v>0</v>
      </c>
      <c r="G73" s="8">
        <v>0</v>
      </c>
    </row>
    <row r="74" spans="1:7" s="123" customFormat="1" ht="18" customHeight="1">
      <c r="A74" s="4" t="s">
        <v>139</v>
      </c>
      <c r="B74" s="4" t="s">
        <v>200</v>
      </c>
      <c r="C74" s="4" t="s">
        <v>139</v>
      </c>
      <c r="D74" s="4" t="s">
        <v>201</v>
      </c>
      <c r="E74" s="8">
        <v>2941</v>
      </c>
      <c r="F74" s="8">
        <v>3920</v>
      </c>
      <c r="G74" s="8">
        <v>0</v>
      </c>
    </row>
    <row r="75" spans="1:7" s="123" customFormat="1" ht="18" customHeight="1">
      <c r="A75" s="4" t="s">
        <v>139</v>
      </c>
      <c r="B75" s="4" t="s">
        <v>200</v>
      </c>
      <c r="C75" s="4" t="s">
        <v>139</v>
      </c>
      <c r="D75" s="4" t="s">
        <v>140</v>
      </c>
      <c r="E75" s="8">
        <v>3228</v>
      </c>
      <c r="F75" s="8">
        <v>2757</v>
      </c>
      <c r="G75" s="8">
        <v>0</v>
      </c>
    </row>
    <row r="76" spans="1:7" s="123" customFormat="1" ht="18" customHeight="1">
      <c r="A76" s="4" t="s">
        <v>139</v>
      </c>
      <c r="B76" s="4" t="s">
        <v>200</v>
      </c>
      <c r="C76" s="4" t="s">
        <v>145</v>
      </c>
      <c r="D76" s="4" t="s">
        <v>202</v>
      </c>
      <c r="E76" s="8">
        <v>54</v>
      </c>
      <c r="F76" s="8">
        <v>0</v>
      </c>
      <c r="G76" s="8">
        <v>0</v>
      </c>
    </row>
    <row r="77" spans="1:7" s="123" customFormat="1" ht="18" customHeight="1">
      <c r="A77" s="4" t="s">
        <v>139</v>
      </c>
      <c r="B77" s="4" t="s">
        <v>200</v>
      </c>
      <c r="C77" s="4" t="s">
        <v>145</v>
      </c>
      <c r="D77" s="4" t="s">
        <v>146</v>
      </c>
      <c r="E77" s="8">
        <v>117</v>
      </c>
      <c r="F77" s="8">
        <v>319</v>
      </c>
      <c r="G77" s="8">
        <v>0</v>
      </c>
    </row>
    <row r="78" spans="1:7" s="123" customFormat="1" ht="18" customHeight="1">
      <c r="A78" s="4" t="s">
        <v>139</v>
      </c>
      <c r="B78" s="4" t="s">
        <v>201</v>
      </c>
      <c r="C78" s="4" t="s">
        <v>139</v>
      </c>
      <c r="D78" s="4" t="s">
        <v>147</v>
      </c>
      <c r="E78" s="8">
        <v>3</v>
      </c>
      <c r="F78" s="8">
        <v>0</v>
      </c>
      <c r="G78" s="8">
        <v>0</v>
      </c>
    </row>
    <row r="79" spans="1:7" s="123" customFormat="1" ht="18" customHeight="1">
      <c r="A79" s="4" t="s">
        <v>139</v>
      </c>
      <c r="B79" s="4" t="s">
        <v>201</v>
      </c>
      <c r="C79" s="4" t="s">
        <v>139</v>
      </c>
      <c r="D79" s="4" t="s">
        <v>200</v>
      </c>
      <c r="E79" s="8">
        <v>2018</v>
      </c>
      <c r="F79" s="8">
        <v>2151</v>
      </c>
      <c r="G79" s="8">
        <v>0</v>
      </c>
    </row>
    <row r="80" spans="1:7" s="123" customFormat="1" ht="18" customHeight="1">
      <c r="A80" s="4" t="s">
        <v>139</v>
      </c>
      <c r="B80" s="4" t="s">
        <v>201</v>
      </c>
      <c r="C80" s="4" t="s">
        <v>139</v>
      </c>
      <c r="D80" s="4" t="s">
        <v>140</v>
      </c>
      <c r="E80" s="8">
        <v>921</v>
      </c>
      <c r="F80" s="8">
        <v>518</v>
      </c>
      <c r="G80" s="8">
        <v>0</v>
      </c>
    </row>
    <row r="81" spans="1:7" s="123" customFormat="1" ht="18" customHeight="1">
      <c r="A81" s="4" t="s">
        <v>139</v>
      </c>
      <c r="B81" s="4" t="s">
        <v>201</v>
      </c>
      <c r="C81" s="4" t="s">
        <v>145</v>
      </c>
      <c r="D81" s="4" t="s">
        <v>202</v>
      </c>
      <c r="E81" s="8">
        <v>47</v>
      </c>
      <c r="F81" s="8">
        <v>13</v>
      </c>
      <c r="G81" s="8">
        <v>0</v>
      </c>
    </row>
    <row r="82" spans="1:7" s="123" customFormat="1" ht="18" customHeight="1">
      <c r="A82" s="4" t="s">
        <v>139</v>
      </c>
      <c r="B82" s="4" t="s">
        <v>201</v>
      </c>
      <c r="C82" s="4" t="s">
        <v>145</v>
      </c>
      <c r="D82" s="4" t="s">
        <v>146</v>
      </c>
      <c r="E82" s="8">
        <v>2686</v>
      </c>
      <c r="F82" s="8">
        <v>476</v>
      </c>
      <c r="G82" s="8">
        <v>0</v>
      </c>
    </row>
    <row r="83" spans="1:7" s="123" customFormat="1" ht="18" customHeight="1">
      <c r="A83" s="4" t="s">
        <v>139</v>
      </c>
      <c r="B83" s="4" t="s">
        <v>140</v>
      </c>
      <c r="C83" s="4" t="s">
        <v>137</v>
      </c>
      <c r="D83" s="4" t="s">
        <v>131</v>
      </c>
      <c r="E83" s="8">
        <v>4599</v>
      </c>
      <c r="F83" s="8">
        <v>22509</v>
      </c>
      <c r="G83" s="8">
        <v>3790</v>
      </c>
    </row>
    <row r="84" spans="1:7" s="123" customFormat="1" ht="18" customHeight="1">
      <c r="A84" s="4" t="s">
        <v>139</v>
      </c>
      <c r="B84" s="4" t="s">
        <v>140</v>
      </c>
      <c r="C84" s="4" t="s">
        <v>137</v>
      </c>
      <c r="D84" s="4" t="s">
        <v>138</v>
      </c>
      <c r="E84" s="8">
        <v>9350</v>
      </c>
      <c r="F84" s="8">
        <v>41064</v>
      </c>
      <c r="G84" s="8">
        <v>3790</v>
      </c>
    </row>
    <row r="85" spans="1:7" s="123" customFormat="1" ht="18" customHeight="1">
      <c r="A85" s="4" t="s">
        <v>139</v>
      </c>
      <c r="B85" s="4" t="s">
        <v>140</v>
      </c>
      <c r="C85" s="4" t="s">
        <v>139</v>
      </c>
      <c r="D85" s="4" t="s">
        <v>187</v>
      </c>
      <c r="E85" s="8">
        <v>10</v>
      </c>
      <c r="F85" s="8">
        <v>0</v>
      </c>
      <c r="G85" s="8">
        <v>0</v>
      </c>
    </row>
    <row r="86" spans="1:7" s="123" customFormat="1" ht="18" customHeight="1">
      <c r="A86" s="4" t="s">
        <v>139</v>
      </c>
      <c r="B86" s="4" t="s">
        <v>140</v>
      </c>
      <c r="C86" s="4" t="s">
        <v>139</v>
      </c>
      <c r="D86" s="4" t="s">
        <v>188</v>
      </c>
      <c r="E86" s="8">
        <v>2450</v>
      </c>
      <c r="F86" s="8">
        <v>678</v>
      </c>
      <c r="G86" s="8">
        <v>5</v>
      </c>
    </row>
    <row r="87" spans="1:7" s="123" customFormat="1" ht="18" customHeight="1">
      <c r="A87" s="4" t="s">
        <v>139</v>
      </c>
      <c r="B87" s="4" t="s">
        <v>140</v>
      </c>
      <c r="C87" s="4" t="s">
        <v>139</v>
      </c>
      <c r="D87" s="4" t="s">
        <v>191</v>
      </c>
      <c r="E87" s="8">
        <v>26</v>
      </c>
      <c r="F87" s="8">
        <v>0</v>
      </c>
      <c r="G87" s="8">
        <v>0</v>
      </c>
    </row>
    <row r="88" spans="1:7" s="123" customFormat="1" ht="18" customHeight="1">
      <c r="A88" s="4" t="s">
        <v>139</v>
      </c>
      <c r="B88" s="4" t="s">
        <v>140</v>
      </c>
      <c r="C88" s="4" t="s">
        <v>139</v>
      </c>
      <c r="D88" s="4" t="s">
        <v>147</v>
      </c>
      <c r="E88" s="8">
        <v>39</v>
      </c>
      <c r="F88" s="8">
        <v>0</v>
      </c>
      <c r="G88" s="8">
        <v>0</v>
      </c>
    </row>
    <row r="89" spans="1:7" s="123" customFormat="1" ht="18" customHeight="1">
      <c r="A89" s="4" t="s">
        <v>139</v>
      </c>
      <c r="B89" s="4" t="s">
        <v>140</v>
      </c>
      <c r="C89" s="4" t="s">
        <v>139</v>
      </c>
      <c r="D89" s="4" t="s">
        <v>192</v>
      </c>
      <c r="E89" s="8">
        <v>468</v>
      </c>
      <c r="F89" s="8">
        <v>9</v>
      </c>
      <c r="G89" s="8">
        <v>0</v>
      </c>
    </row>
    <row r="90" spans="1:7" s="123" customFormat="1" ht="18" customHeight="1">
      <c r="A90" s="4" t="s">
        <v>139</v>
      </c>
      <c r="B90" s="4" t="s">
        <v>140</v>
      </c>
      <c r="C90" s="4" t="s">
        <v>139</v>
      </c>
      <c r="D90" s="4" t="s">
        <v>194</v>
      </c>
      <c r="E90" s="8">
        <v>239</v>
      </c>
      <c r="F90" s="8">
        <v>311</v>
      </c>
      <c r="G90" s="8">
        <v>0</v>
      </c>
    </row>
    <row r="91" spans="1:7" s="123" customFormat="1" ht="18" customHeight="1">
      <c r="A91" s="4" t="s">
        <v>139</v>
      </c>
      <c r="B91" s="4" t="s">
        <v>140</v>
      </c>
      <c r="C91" s="4" t="s">
        <v>139</v>
      </c>
      <c r="D91" s="4" t="s">
        <v>195</v>
      </c>
      <c r="E91" s="8">
        <v>52522</v>
      </c>
      <c r="F91" s="8">
        <v>4072</v>
      </c>
      <c r="G91" s="8">
        <v>0</v>
      </c>
    </row>
    <row r="92" spans="1:7" s="123" customFormat="1" ht="18" customHeight="1">
      <c r="A92" s="4" t="s">
        <v>139</v>
      </c>
      <c r="B92" s="4" t="s">
        <v>140</v>
      </c>
      <c r="C92" s="4" t="s">
        <v>139</v>
      </c>
      <c r="D92" s="4" t="s">
        <v>148</v>
      </c>
      <c r="E92" s="8">
        <v>911</v>
      </c>
      <c r="F92" s="8">
        <v>742</v>
      </c>
      <c r="G92" s="8">
        <v>0</v>
      </c>
    </row>
    <row r="93" spans="1:7" s="123" customFormat="1" ht="18" customHeight="1">
      <c r="A93" s="4" t="s">
        <v>139</v>
      </c>
      <c r="B93" s="4" t="s">
        <v>140</v>
      </c>
      <c r="C93" s="4" t="s">
        <v>139</v>
      </c>
      <c r="D93" s="4" t="s">
        <v>198</v>
      </c>
      <c r="E93" s="8">
        <v>142</v>
      </c>
      <c r="F93" s="8">
        <v>214</v>
      </c>
      <c r="G93" s="8">
        <v>0</v>
      </c>
    </row>
    <row r="94" spans="1:7" s="123" customFormat="1" ht="18" customHeight="1">
      <c r="A94" s="4" t="s">
        <v>139</v>
      </c>
      <c r="B94" s="4" t="s">
        <v>140</v>
      </c>
      <c r="C94" s="4" t="s">
        <v>139</v>
      </c>
      <c r="D94" s="4" t="s">
        <v>200</v>
      </c>
      <c r="E94" s="8">
        <v>2892</v>
      </c>
      <c r="F94" s="8">
        <v>4677</v>
      </c>
      <c r="G94" s="8">
        <v>0</v>
      </c>
    </row>
    <row r="95" spans="1:7" s="123" customFormat="1" ht="18" customHeight="1">
      <c r="A95" s="4" t="s">
        <v>139</v>
      </c>
      <c r="B95" s="4" t="s">
        <v>140</v>
      </c>
      <c r="C95" s="4" t="s">
        <v>139</v>
      </c>
      <c r="D95" s="4" t="s">
        <v>201</v>
      </c>
      <c r="E95" s="8">
        <v>694</v>
      </c>
      <c r="F95" s="8">
        <v>525</v>
      </c>
      <c r="G95" s="8">
        <v>0</v>
      </c>
    </row>
    <row r="96" spans="1:7" s="123" customFormat="1" ht="18" customHeight="1">
      <c r="A96" s="4" t="s">
        <v>139</v>
      </c>
      <c r="B96" s="4" t="s">
        <v>140</v>
      </c>
      <c r="C96" s="4" t="s">
        <v>139</v>
      </c>
      <c r="D96" s="4" t="s">
        <v>140</v>
      </c>
      <c r="E96" s="8">
        <v>232</v>
      </c>
      <c r="F96" s="8">
        <v>81412</v>
      </c>
      <c r="G96" s="8">
        <v>1</v>
      </c>
    </row>
    <row r="97" spans="1:7" s="123" customFormat="1" ht="18" customHeight="1">
      <c r="A97" s="4" t="s">
        <v>139</v>
      </c>
      <c r="B97" s="4" t="s">
        <v>140</v>
      </c>
      <c r="C97" s="4" t="s">
        <v>139</v>
      </c>
      <c r="D97" s="4" t="s">
        <v>193</v>
      </c>
      <c r="E97" s="8">
        <v>1096</v>
      </c>
      <c r="F97" s="8">
        <v>24</v>
      </c>
      <c r="G97" s="8">
        <v>0</v>
      </c>
    </row>
    <row r="98" spans="1:7" s="123" customFormat="1" ht="18" customHeight="1">
      <c r="A98" s="4" t="s">
        <v>139</v>
      </c>
      <c r="B98" s="4" t="s">
        <v>140</v>
      </c>
      <c r="C98" s="4" t="s">
        <v>139</v>
      </c>
      <c r="D98" s="4" t="s">
        <v>203</v>
      </c>
      <c r="E98" s="8">
        <v>1422</v>
      </c>
      <c r="F98" s="8">
        <v>20</v>
      </c>
      <c r="G98" s="8">
        <v>0</v>
      </c>
    </row>
    <row r="99" spans="1:7" s="123" customFormat="1" ht="18" customHeight="1">
      <c r="A99" s="4" t="s">
        <v>139</v>
      </c>
      <c r="B99" s="4" t="s">
        <v>140</v>
      </c>
      <c r="C99" s="4" t="s">
        <v>139</v>
      </c>
      <c r="D99" s="4" t="s">
        <v>204</v>
      </c>
      <c r="E99" s="8">
        <v>13</v>
      </c>
      <c r="F99" s="8">
        <v>0</v>
      </c>
      <c r="G99" s="8">
        <v>0</v>
      </c>
    </row>
    <row r="100" spans="1:7" s="123" customFormat="1" ht="18" customHeight="1">
      <c r="A100" s="4" t="s">
        <v>139</v>
      </c>
      <c r="B100" s="4" t="s">
        <v>140</v>
      </c>
      <c r="C100" s="4" t="s">
        <v>139</v>
      </c>
      <c r="D100" s="4" t="s">
        <v>205</v>
      </c>
      <c r="E100" s="8">
        <v>27453</v>
      </c>
      <c r="F100" s="8">
        <v>6643</v>
      </c>
      <c r="G100" s="8">
        <v>0</v>
      </c>
    </row>
    <row r="101" spans="1:7" s="123" customFormat="1" ht="18" customHeight="1">
      <c r="A101" s="4" t="s">
        <v>139</v>
      </c>
      <c r="B101" s="4" t="s">
        <v>140</v>
      </c>
      <c r="C101" s="4" t="s">
        <v>139</v>
      </c>
      <c r="D101" s="4" t="s">
        <v>189</v>
      </c>
      <c r="E101" s="8">
        <v>2572</v>
      </c>
      <c r="F101" s="8">
        <v>1995</v>
      </c>
      <c r="G101" s="8">
        <v>4</v>
      </c>
    </row>
    <row r="102" spans="1:7" s="123" customFormat="1" ht="18" customHeight="1">
      <c r="A102" s="4" t="s">
        <v>139</v>
      </c>
      <c r="B102" s="4" t="s">
        <v>140</v>
      </c>
      <c r="C102" s="4" t="s">
        <v>139</v>
      </c>
      <c r="D102" s="4" t="s">
        <v>190</v>
      </c>
      <c r="E102" s="8">
        <v>3702</v>
      </c>
      <c r="F102" s="8">
        <v>2875</v>
      </c>
      <c r="G102" s="8">
        <v>55</v>
      </c>
    </row>
    <row r="103" spans="1:7" s="123" customFormat="1" ht="18" customHeight="1">
      <c r="A103" s="4" t="s">
        <v>139</v>
      </c>
      <c r="B103" s="4" t="s">
        <v>140</v>
      </c>
      <c r="C103" s="4" t="s">
        <v>139</v>
      </c>
      <c r="D103" s="4" t="s">
        <v>199</v>
      </c>
      <c r="E103" s="8">
        <v>161</v>
      </c>
      <c r="F103" s="8">
        <v>291</v>
      </c>
      <c r="G103" s="8">
        <v>0</v>
      </c>
    </row>
    <row r="104" spans="1:7" s="123" customFormat="1" ht="18" customHeight="1">
      <c r="A104" s="4" t="s">
        <v>139</v>
      </c>
      <c r="B104" s="4" t="s">
        <v>140</v>
      </c>
      <c r="C104" s="4" t="s">
        <v>139</v>
      </c>
      <c r="D104" s="4" t="s">
        <v>197</v>
      </c>
      <c r="E104" s="8">
        <v>14491</v>
      </c>
      <c r="F104" s="8">
        <v>14622</v>
      </c>
      <c r="G104" s="8">
        <v>0</v>
      </c>
    </row>
    <row r="105" spans="1:7" s="123" customFormat="1" ht="18" customHeight="1">
      <c r="A105" s="4" t="s">
        <v>139</v>
      </c>
      <c r="B105" s="4" t="s">
        <v>140</v>
      </c>
      <c r="C105" s="4" t="s">
        <v>139</v>
      </c>
      <c r="D105" s="4" t="s">
        <v>196</v>
      </c>
      <c r="E105" s="8">
        <v>8853</v>
      </c>
      <c r="F105" s="8">
        <v>6295</v>
      </c>
      <c r="G105" s="8">
        <v>0</v>
      </c>
    </row>
    <row r="106" spans="1:7" s="123" customFormat="1" ht="18" customHeight="1">
      <c r="A106" s="4" t="s">
        <v>139</v>
      </c>
      <c r="B106" s="4" t="s">
        <v>140</v>
      </c>
      <c r="C106" s="4" t="s">
        <v>206</v>
      </c>
      <c r="D106" s="4" t="s">
        <v>207</v>
      </c>
      <c r="E106" s="8">
        <v>86</v>
      </c>
      <c r="F106" s="8">
        <v>0</v>
      </c>
      <c r="G106" s="8">
        <v>0</v>
      </c>
    </row>
    <row r="107" spans="1:7" s="123" customFormat="1" ht="18" customHeight="1">
      <c r="A107" s="4" t="s">
        <v>139</v>
      </c>
      <c r="B107" s="4" t="s">
        <v>140</v>
      </c>
      <c r="C107" s="4" t="s">
        <v>160</v>
      </c>
      <c r="D107" s="4" t="s">
        <v>162</v>
      </c>
      <c r="E107" s="8">
        <v>14943</v>
      </c>
      <c r="F107" s="8">
        <v>200722</v>
      </c>
      <c r="G107" s="8">
        <v>1713</v>
      </c>
    </row>
    <row r="108" spans="1:7" s="123" customFormat="1" ht="18" customHeight="1">
      <c r="A108" s="4" t="s">
        <v>139</v>
      </c>
      <c r="B108" s="4" t="s">
        <v>140</v>
      </c>
      <c r="C108" s="4" t="s">
        <v>141</v>
      </c>
      <c r="D108" s="4" t="s">
        <v>142</v>
      </c>
      <c r="E108" s="8">
        <v>65435</v>
      </c>
      <c r="F108" s="8">
        <v>448563</v>
      </c>
      <c r="G108" s="8">
        <v>3636</v>
      </c>
    </row>
    <row r="109" spans="1:7" s="123" customFormat="1" ht="18" customHeight="1">
      <c r="A109" s="4" t="s">
        <v>139</v>
      </c>
      <c r="B109" s="4" t="s">
        <v>140</v>
      </c>
      <c r="C109" s="4" t="s">
        <v>149</v>
      </c>
      <c r="D109" s="4" t="s">
        <v>150</v>
      </c>
      <c r="E109" s="8">
        <v>224888</v>
      </c>
      <c r="F109" s="8">
        <v>5797820</v>
      </c>
      <c r="G109" s="8">
        <v>19553</v>
      </c>
    </row>
    <row r="110" spans="1:7" s="123" customFormat="1" ht="18" customHeight="1">
      <c r="A110" s="4" t="s">
        <v>139</v>
      </c>
      <c r="B110" s="4" t="s">
        <v>140</v>
      </c>
      <c r="C110" s="4" t="s">
        <v>208</v>
      </c>
      <c r="D110" s="4" t="s">
        <v>209</v>
      </c>
      <c r="E110" s="8">
        <v>1196</v>
      </c>
      <c r="F110" s="8">
        <v>121034</v>
      </c>
      <c r="G110" s="8">
        <v>2430</v>
      </c>
    </row>
    <row r="111" spans="1:7" s="123" customFormat="1" ht="18" customHeight="1">
      <c r="A111" s="4" t="s">
        <v>139</v>
      </c>
      <c r="B111" s="4" t="s">
        <v>140</v>
      </c>
      <c r="C111" s="4" t="s">
        <v>164</v>
      </c>
      <c r="D111" s="4" t="s">
        <v>165</v>
      </c>
      <c r="E111" s="8">
        <v>46</v>
      </c>
      <c r="F111" s="8">
        <v>0</v>
      </c>
      <c r="G111" s="8">
        <v>0</v>
      </c>
    </row>
    <row r="112" spans="1:7" s="123" customFormat="1" ht="18" customHeight="1">
      <c r="A112" s="4" t="s">
        <v>139</v>
      </c>
      <c r="B112" s="4" t="s">
        <v>140</v>
      </c>
      <c r="C112" s="4" t="s">
        <v>210</v>
      </c>
      <c r="D112" s="4" t="s">
        <v>211</v>
      </c>
      <c r="E112" s="8">
        <v>11040</v>
      </c>
      <c r="F112" s="8">
        <v>83935</v>
      </c>
      <c r="G112" s="8">
        <v>1302</v>
      </c>
    </row>
    <row r="113" spans="1:7" s="123" customFormat="1" ht="18" customHeight="1">
      <c r="A113" s="4" t="s">
        <v>139</v>
      </c>
      <c r="B113" s="4" t="s">
        <v>140</v>
      </c>
      <c r="C113" s="4" t="s">
        <v>166</v>
      </c>
      <c r="D113" s="4" t="s">
        <v>167</v>
      </c>
      <c r="E113" s="8">
        <v>0</v>
      </c>
      <c r="F113" s="8">
        <v>51053</v>
      </c>
      <c r="G113" s="8">
        <v>0</v>
      </c>
    </row>
    <row r="114" spans="1:7" s="123" customFormat="1" ht="18" customHeight="1">
      <c r="A114" s="4" t="s">
        <v>139</v>
      </c>
      <c r="B114" s="4" t="s">
        <v>140</v>
      </c>
      <c r="C114" s="4" t="s">
        <v>212</v>
      </c>
      <c r="D114" s="4" t="s">
        <v>213</v>
      </c>
      <c r="E114" s="8">
        <v>1574</v>
      </c>
      <c r="F114" s="8">
        <v>54650</v>
      </c>
      <c r="G114" s="8">
        <v>23369</v>
      </c>
    </row>
    <row r="115" spans="1:7" s="123" customFormat="1" ht="18" customHeight="1">
      <c r="A115" s="4" t="s">
        <v>139</v>
      </c>
      <c r="B115" s="4" t="s">
        <v>140</v>
      </c>
      <c r="C115" s="4" t="s">
        <v>168</v>
      </c>
      <c r="D115" s="4" t="s">
        <v>169</v>
      </c>
      <c r="E115" s="8">
        <v>2989</v>
      </c>
      <c r="F115" s="8">
        <v>75007</v>
      </c>
      <c r="G115" s="8">
        <v>27072</v>
      </c>
    </row>
    <row r="116" spans="1:7" s="123" customFormat="1" ht="18" customHeight="1">
      <c r="A116" s="4" t="s">
        <v>139</v>
      </c>
      <c r="B116" s="4" t="s">
        <v>140</v>
      </c>
      <c r="C116" s="4" t="s">
        <v>143</v>
      </c>
      <c r="D116" s="4" t="s">
        <v>214</v>
      </c>
      <c r="E116" s="8">
        <v>656</v>
      </c>
      <c r="F116" s="8">
        <v>395</v>
      </c>
      <c r="G116" s="8">
        <v>0</v>
      </c>
    </row>
    <row r="117" spans="1:7" s="123" customFormat="1" ht="18" customHeight="1">
      <c r="A117" s="4" t="s">
        <v>139</v>
      </c>
      <c r="B117" s="4" t="s">
        <v>140</v>
      </c>
      <c r="C117" s="4" t="s">
        <v>143</v>
      </c>
      <c r="D117" s="4" t="s">
        <v>144</v>
      </c>
      <c r="E117" s="8">
        <v>102086</v>
      </c>
      <c r="F117" s="8">
        <v>409049</v>
      </c>
      <c r="G117" s="8">
        <v>6378</v>
      </c>
    </row>
    <row r="118" spans="1:7" s="123" customFormat="1" ht="18" customHeight="1">
      <c r="A118" s="4" t="s">
        <v>139</v>
      </c>
      <c r="B118" s="4" t="s">
        <v>140</v>
      </c>
      <c r="C118" s="4" t="s">
        <v>143</v>
      </c>
      <c r="D118" s="4" t="s">
        <v>215</v>
      </c>
      <c r="E118" s="8">
        <v>524</v>
      </c>
      <c r="F118" s="8">
        <v>110</v>
      </c>
      <c r="G118" s="8">
        <v>0</v>
      </c>
    </row>
    <row r="119" spans="1:7" s="123" customFormat="1" ht="18" customHeight="1">
      <c r="A119" s="4" t="s">
        <v>139</v>
      </c>
      <c r="B119" s="4" t="s">
        <v>140</v>
      </c>
      <c r="C119" s="4" t="s">
        <v>143</v>
      </c>
      <c r="D119" s="4" t="s">
        <v>216</v>
      </c>
      <c r="E119" s="8">
        <v>1547</v>
      </c>
      <c r="F119" s="8">
        <v>261</v>
      </c>
      <c r="G119" s="8">
        <v>0</v>
      </c>
    </row>
    <row r="120" spans="1:7" s="123" customFormat="1" ht="18" customHeight="1">
      <c r="A120" s="4" t="s">
        <v>139</v>
      </c>
      <c r="B120" s="4" t="s">
        <v>140</v>
      </c>
      <c r="C120" s="4" t="s">
        <v>143</v>
      </c>
      <c r="D120" s="4" t="s">
        <v>217</v>
      </c>
      <c r="E120" s="8">
        <v>0</v>
      </c>
      <c r="F120" s="8">
        <v>0</v>
      </c>
      <c r="G120" s="8">
        <v>0</v>
      </c>
    </row>
    <row r="121" spans="1:7" s="123" customFormat="1" ht="18" customHeight="1">
      <c r="A121" s="4" t="s">
        <v>139</v>
      </c>
      <c r="B121" s="4" t="s">
        <v>140</v>
      </c>
      <c r="C121" s="4" t="s">
        <v>143</v>
      </c>
      <c r="D121" s="4" t="s">
        <v>218</v>
      </c>
      <c r="E121" s="8">
        <v>51251</v>
      </c>
      <c r="F121" s="8">
        <v>107205</v>
      </c>
      <c r="G121" s="8">
        <v>2438</v>
      </c>
    </row>
    <row r="122" spans="1:7" s="123" customFormat="1" ht="18" customHeight="1">
      <c r="A122" s="4" t="s">
        <v>139</v>
      </c>
      <c r="B122" s="4" t="s">
        <v>140</v>
      </c>
      <c r="C122" s="4" t="s">
        <v>143</v>
      </c>
      <c r="D122" s="4" t="s">
        <v>219</v>
      </c>
      <c r="E122" s="8">
        <v>0</v>
      </c>
      <c r="F122" s="8">
        <v>0</v>
      </c>
      <c r="G122" s="8">
        <v>0</v>
      </c>
    </row>
    <row r="123" spans="1:7" s="123" customFormat="1" ht="18" customHeight="1">
      <c r="A123" s="4" t="s">
        <v>139</v>
      </c>
      <c r="B123" s="4" t="s">
        <v>140</v>
      </c>
      <c r="C123" s="4" t="s">
        <v>151</v>
      </c>
      <c r="D123" s="4" t="s">
        <v>152</v>
      </c>
      <c r="E123" s="8">
        <v>11875</v>
      </c>
      <c r="F123" s="8">
        <v>582903</v>
      </c>
      <c r="G123" s="8">
        <v>3506</v>
      </c>
    </row>
    <row r="124" spans="1:7" s="123" customFormat="1" ht="18" customHeight="1">
      <c r="A124" s="4" t="s">
        <v>139</v>
      </c>
      <c r="B124" s="4" t="s">
        <v>140</v>
      </c>
      <c r="C124" s="4" t="s">
        <v>220</v>
      </c>
      <c r="D124" s="4" t="s">
        <v>221</v>
      </c>
      <c r="E124" s="8">
        <v>0</v>
      </c>
      <c r="F124" s="8">
        <v>0</v>
      </c>
      <c r="G124" s="8">
        <v>0</v>
      </c>
    </row>
    <row r="125" spans="1:7" s="123" customFormat="1" ht="18" customHeight="1">
      <c r="A125" s="4" t="s">
        <v>139</v>
      </c>
      <c r="B125" s="4" t="s">
        <v>140</v>
      </c>
      <c r="C125" s="4" t="s">
        <v>173</v>
      </c>
      <c r="D125" s="4" t="s">
        <v>222</v>
      </c>
      <c r="E125" s="8">
        <v>5441</v>
      </c>
      <c r="F125" s="8">
        <v>232137</v>
      </c>
      <c r="G125" s="8">
        <v>16629</v>
      </c>
    </row>
    <row r="126" spans="1:7" s="123" customFormat="1" ht="18" customHeight="1">
      <c r="A126" s="4" t="s">
        <v>139</v>
      </c>
      <c r="B126" s="4" t="s">
        <v>140</v>
      </c>
      <c r="C126" s="4" t="s">
        <v>173</v>
      </c>
      <c r="D126" s="4" t="s">
        <v>223</v>
      </c>
      <c r="E126" s="8">
        <v>620</v>
      </c>
      <c r="F126" s="8">
        <v>143455</v>
      </c>
      <c r="G126" s="8">
        <v>414</v>
      </c>
    </row>
    <row r="127" spans="1:7" s="123" customFormat="1" ht="18" customHeight="1">
      <c r="A127" s="4" t="s">
        <v>139</v>
      </c>
      <c r="B127" s="4" t="s">
        <v>140</v>
      </c>
      <c r="C127" s="4" t="s">
        <v>173</v>
      </c>
      <c r="D127" s="4" t="s">
        <v>174</v>
      </c>
      <c r="E127" s="8">
        <v>2</v>
      </c>
      <c r="F127" s="8">
        <v>0</v>
      </c>
      <c r="G127" s="8">
        <v>0</v>
      </c>
    </row>
    <row r="128" spans="1:7" s="123" customFormat="1" ht="18" customHeight="1">
      <c r="A128" s="4" t="s">
        <v>139</v>
      </c>
      <c r="B128" s="4" t="s">
        <v>140</v>
      </c>
      <c r="C128" s="4" t="s">
        <v>175</v>
      </c>
      <c r="D128" s="4" t="s">
        <v>176</v>
      </c>
      <c r="E128" s="8">
        <v>80498</v>
      </c>
      <c r="F128" s="8">
        <v>922640</v>
      </c>
      <c r="G128" s="8">
        <v>4024</v>
      </c>
    </row>
    <row r="129" spans="1:7" s="123" customFormat="1" ht="18" customHeight="1">
      <c r="A129" s="4" t="s">
        <v>139</v>
      </c>
      <c r="B129" s="4" t="s">
        <v>140</v>
      </c>
      <c r="C129" s="4" t="s">
        <v>175</v>
      </c>
      <c r="D129" s="4" t="s">
        <v>177</v>
      </c>
      <c r="E129" s="8">
        <v>1274</v>
      </c>
      <c r="F129" s="8">
        <v>140873</v>
      </c>
      <c r="G129" s="8">
        <v>1922</v>
      </c>
    </row>
    <row r="130" spans="1:7" s="123" customFormat="1" ht="18" customHeight="1">
      <c r="A130" s="4" t="s">
        <v>139</v>
      </c>
      <c r="B130" s="4" t="s">
        <v>140</v>
      </c>
      <c r="C130" s="4" t="s">
        <v>178</v>
      </c>
      <c r="D130" s="4" t="s">
        <v>224</v>
      </c>
      <c r="E130" s="8">
        <v>0</v>
      </c>
      <c r="F130" s="8">
        <v>0</v>
      </c>
      <c r="G130" s="8">
        <v>0</v>
      </c>
    </row>
    <row r="131" spans="1:7" s="123" customFormat="1" ht="18" customHeight="1">
      <c r="A131" s="4" t="s">
        <v>139</v>
      </c>
      <c r="B131" s="4" t="s">
        <v>140</v>
      </c>
      <c r="C131" s="4" t="s">
        <v>178</v>
      </c>
      <c r="D131" s="4" t="s">
        <v>179</v>
      </c>
      <c r="E131" s="8">
        <v>353</v>
      </c>
      <c r="F131" s="8">
        <v>1096</v>
      </c>
      <c r="G131" s="8">
        <v>0</v>
      </c>
    </row>
    <row r="132" spans="1:7" s="123" customFormat="1" ht="18" customHeight="1">
      <c r="A132" s="4" t="s">
        <v>139</v>
      </c>
      <c r="B132" s="4" t="s">
        <v>140</v>
      </c>
      <c r="C132" s="4" t="s">
        <v>145</v>
      </c>
      <c r="D132" s="4" t="s">
        <v>202</v>
      </c>
      <c r="E132" s="8">
        <v>108</v>
      </c>
      <c r="F132" s="8">
        <v>10</v>
      </c>
      <c r="G132" s="8">
        <v>0</v>
      </c>
    </row>
    <row r="133" spans="1:7" s="123" customFormat="1" ht="18" customHeight="1">
      <c r="A133" s="4" t="s">
        <v>139</v>
      </c>
      <c r="B133" s="4" t="s">
        <v>140</v>
      </c>
      <c r="C133" s="4" t="s">
        <v>145</v>
      </c>
      <c r="D133" s="4" t="s">
        <v>146</v>
      </c>
      <c r="E133" s="8">
        <v>64234</v>
      </c>
      <c r="F133" s="8">
        <v>92263</v>
      </c>
      <c r="G133" s="8">
        <v>67084</v>
      </c>
    </row>
    <row r="134" spans="1:7" s="123" customFormat="1" ht="18" customHeight="1">
      <c r="A134" s="4" t="s">
        <v>139</v>
      </c>
      <c r="B134" s="4" t="s">
        <v>140</v>
      </c>
      <c r="C134" s="4" t="s">
        <v>145</v>
      </c>
      <c r="D134" s="4" t="s">
        <v>225</v>
      </c>
      <c r="E134" s="8">
        <v>63</v>
      </c>
      <c r="F134" s="8">
        <v>6</v>
      </c>
      <c r="G134" s="8">
        <v>0</v>
      </c>
    </row>
    <row r="135" spans="1:7" s="123" customFormat="1" ht="18" customHeight="1">
      <c r="A135" s="4" t="s">
        <v>139</v>
      </c>
      <c r="B135" s="4" t="s">
        <v>140</v>
      </c>
      <c r="C135" s="4" t="s">
        <v>226</v>
      </c>
      <c r="D135" s="4" t="s">
        <v>227</v>
      </c>
      <c r="E135" s="8">
        <v>44220</v>
      </c>
      <c r="F135" s="8">
        <v>211511</v>
      </c>
      <c r="G135" s="8">
        <v>272665</v>
      </c>
    </row>
    <row r="136" spans="1:7" s="123" customFormat="1" ht="18" customHeight="1">
      <c r="A136" s="4" t="s">
        <v>139</v>
      </c>
      <c r="B136" s="4" t="s">
        <v>140</v>
      </c>
      <c r="C136" s="4" t="s">
        <v>226</v>
      </c>
      <c r="D136" s="4" t="s">
        <v>228</v>
      </c>
      <c r="E136" s="8">
        <v>0</v>
      </c>
      <c r="F136" s="8">
        <v>0</v>
      </c>
      <c r="G136" s="8">
        <v>8500</v>
      </c>
    </row>
    <row r="137" spans="1:7" s="123" customFormat="1" ht="18" customHeight="1">
      <c r="A137" s="4" t="s">
        <v>139</v>
      </c>
      <c r="B137" s="4" t="s">
        <v>140</v>
      </c>
      <c r="C137" s="4" t="s">
        <v>180</v>
      </c>
      <c r="D137" s="4" t="s">
        <v>229</v>
      </c>
      <c r="E137" s="8">
        <v>0</v>
      </c>
      <c r="F137" s="8">
        <v>17549</v>
      </c>
      <c r="G137" s="8">
        <v>0</v>
      </c>
    </row>
    <row r="138" spans="1:7" s="123" customFormat="1" ht="18" customHeight="1">
      <c r="A138" s="4" t="s">
        <v>139</v>
      </c>
      <c r="B138" s="4" t="s">
        <v>140</v>
      </c>
      <c r="C138" s="4" t="s">
        <v>180</v>
      </c>
      <c r="D138" s="4" t="s">
        <v>181</v>
      </c>
      <c r="E138" s="8">
        <v>421</v>
      </c>
      <c r="F138" s="8">
        <v>32128</v>
      </c>
      <c r="G138" s="8">
        <v>18653</v>
      </c>
    </row>
    <row r="139" spans="1:7" s="123" customFormat="1" ht="18" customHeight="1">
      <c r="A139" s="4" t="s">
        <v>139</v>
      </c>
      <c r="B139" s="4" t="s">
        <v>140</v>
      </c>
      <c r="C139" s="4" t="s">
        <v>184</v>
      </c>
      <c r="D139" s="4" t="s">
        <v>185</v>
      </c>
      <c r="E139" s="8">
        <v>127</v>
      </c>
      <c r="F139" s="8">
        <v>24564</v>
      </c>
      <c r="G139" s="8">
        <v>0</v>
      </c>
    </row>
    <row r="140" spans="1:7" s="123" customFormat="1" ht="18" customHeight="1">
      <c r="A140" s="4" t="s">
        <v>139</v>
      </c>
      <c r="B140" s="4" t="s">
        <v>140</v>
      </c>
      <c r="C140" s="4" t="s">
        <v>153</v>
      </c>
      <c r="D140" s="4" t="s">
        <v>154</v>
      </c>
      <c r="E140" s="8">
        <v>39199</v>
      </c>
      <c r="F140" s="8">
        <v>3807045</v>
      </c>
      <c r="G140" s="8">
        <v>0</v>
      </c>
    </row>
    <row r="141" spans="1:7" s="123" customFormat="1" ht="18" customHeight="1">
      <c r="A141" s="4" t="s">
        <v>139</v>
      </c>
      <c r="B141" s="4" t="s">
        <v>140</v>
      </c>
      <c r="C141" s="4" t="s">
        <v>153</v>
      </c>
      <c r="D141" s="4" t="s">
        <v>186</v>
      </c>
      <c r="E141" s="8">
        <v>3</v>
      </c>
      <c r="F141" s="8">
        <v>0</v>
      </c>
      <c r="G141" s="8">
        <v>0</v>
      </c>
    </row>
    <row r="142" spans="1:7" s="123" customFormat="1" ht="18" customHeight="1">
      <c r="A142" s="4" t="s">
        <v>139</v>
      </c>
      <c r="B142" s="4" t="s">
        <v>140</v>
      </c>
      <c r="C142" s="4" t="s">
        <v>153</v>
      </c>
      <c r="D142" s="4" t="s">
        <v>157</v>
      </c>
      <c r="E142" s="8">
        <v>217875</v>
      </c>
      <c r="F142" s="8">
        <v>36278433</v>
      </c>
      <c r="G142" s="8">
        <v>48146</v>
      </c>
    </row>
    <row r="143" spans="1:7" s="123" customFormat="1" ht="18" customHeight="1">
      <c r="A143" s="4" t="s">
        <v>139</v>
      </c>
      <c r="B143" s="4" t="s">
        <v>140</v>
      </c>
      <c r="C143" s="4" t="s">
        <v>230</v>
      </c>
      <c r="D143" s="4" t="s">
        <v>231</v>
      </c>
      <c r="E143" s="8">
        <v>0</v>
      </c>
      <c r="F143" s="8">
        <v>0</v>
      </c>
      <c r="G143" s="8">
        <v>0</v>
      </c>
    </row>
    <row r="144" spans="1:7" s="123" customFormat="1" ht="18" customHeight="1">
      <c r="A144" s="4" t="s">
        <v>139</v>
      </c>
      <c r="B144" s="4" t="s">
        <v>193</v>
      </c>
      <c r="C144" s="4" t="s">
        <v>139</v>
      </c>
      <c r="D144" s="4" t="s">
        <v>192</v>
      </c>
      <c r="E144" s="8">
        <v>397</v>
      </c>
      <c r="F144" s="8">
        <v>0</v>
      </c>
      <c r="G144" s="8">
        <v>0</v>
      </c>
    </row>
    <row r="145" spans="1:7" s="123" customFormat="1" ht="18" customHeight="1">
      <c r="A145" s="4" t="s">
        <v>139</v>
      </c>
      <c r="B145" s="4" t="s">
        <v>193</v>
      </c>
      <c r="C145" s="4" t="s">
        <v>139</v>
      </c>
      <c r="D145" s="4" t="s">
        <v>140</v>
      </c>
      <c r="E145" s="8">
        <v>885</v>
      </c>
      <c r="F145" s="8">
        <v>1</v>
      </c>
      <c r="G145" s="8">
        <v>0</v>
      </c>
    </row>
    <row r="146" spans="1:7" s="123" customFormat="1" ht="18" customHeight="1">
      <c r="A146" s="4" t="s">
        <v>139</v>
      </c>
      <c r="B146" s="4" t="s">
        <v>203</v>
      </c>
      <c r="C146" s="4" t="s">
        <v>139</v>
      </c>
      <c r="D146" s="4" t="s">
        <v>140</v>
      </c>
      <c r="E146" s="8">
        <v>1511</v>
      </c>
      <c r="F146" s="8">
        <v>0</v>
      </c>
      <c r="G146" s="8">
        <v>0</v>
      </c>
    </row>
    <row r="147" spans="1:7" s="123" customFormat="1" ht="18" customHeight="1">
      <c r="A147" s="4" t="s">
        <v>139</v>
      </c>
      <c r="B147" s="4" t="s">
        <v>204</v>
      </c>
      <c r="C147" s="4" t="s">
        <v>139</v>
      </c>
      <c r="D147" s="4" t="s">
        <v>140</v>
      </c>
      <c r="E147" s="8">
        <v>14</v>
      </c>
      <c r="F147" s="8">
        <v>0</v>
      </c>
      <c r="G147" s="8">
        <v>0</v>
      </c>
    </row>
    <row r="148" spans="1:7" s="123" customFormat="1" ht="18" customHeight="1">
      <c r="A148" s="4" t="s">
        <v>139</v>
      </c>
      <c r="B148" s="4" t="s">
        <v>205</v>
      </c>
      <c r="C148" s="4" t="s">
        <v>139</v>
      </c>
      <c r="D148" s="4" t="s">
        <v>140</v>
      </c>
      <c r="E148" s="8">
        <v>34214</v>
      </c>
      <c r="F148" s="8">
        <v>2082</v>
      </c>
      <c r="G148" s="8">
        <v>12700</v>
      </c>
    </row>
    <row r="149" spans="1:7" s="123" customFormat="1" ht="18" customHeight="1">
      <c r="A149" s="4" t="s">
        <v>139</v>
      </c>
      <c r="B149" s="4" t="s">
        <v>205</v>
      </c>
      <c r="C149" s="4" t="s">
        <v>143</v>
      </c>
      <c r="D149" s="4" t="s">
        <v>214</v>
      </c>
      <c r="E149" s="8">
        <v>996</v>
      </c>
      <c r="F149" s="8">
        <v>183</v>
      </c>
      <c r="G149" s="8">
        <v>0</v>
      </c>
    </row>
    <row r="150" spans="1:7" s="123" customFormat="1" ht="18" customHeight="1">
      <c r="A150" s="4" t="s">
        <v>139</v>
      </c>
      <c r="B150" s="4" t="s">
        <v>205</v>
      </c>
      <c r="C150" s="4" t="s">
        <v>143</v>
      </c>
      <c r="D150" s="4" t="s">
        <v>144</v>
      </c>
      <c r="E150" s="8">
        <v>1158</v>
      </c>
      <c r="F150" s="8">
        <v>235</v>
      </c>
      <c r="G150" s="8">
        <v>0</v>
      </c>
    </row>
    <row r="151" spans="1:7" s="123" customFormat="1" ht="18" customHeight="1">
      <c r="A151" s="4" t="s">
        <v>139</v>
      </c>
      <c r="B151" s="4" t="s">
        <v>205</v>
      </c>
      <c r="C151" s="4" t="s">
        <v>143</v>
      </c>
      <c r="D151" s="4" t="s">
        <v>215</v>
      </c>
      <c r="E151" s="8">
        <v>6122</v>
      </c>
      <c r="F151" s="8">
        <v>630</v>
      </c>
      <c r="G151" s="8">
        <v>0</v>
      </c>
    </row>
    <row r="152" spans="1:7" s="123" customFormat="1" ht="18" customHeight="1">
      <c r="A152" s="4" t="s">
        <v>139</v>
      </c>
      <c r="B152" s="4" t="s">
        <v>205</v>
      </c>
      <c r="C152" s="4" t="s">
        <v>143</v>
      </c>
      <c r="D152" s="4" t="s">
        <v>232</v>
      </c>
      <c r="E152" s="8">
        <v>0</v>
      </c>
      <c r="F152" s="8">
        <v>0</v>
      </c>
      <c r="G152" s="8">
        <v>0</v>
      </c>
    </row>
    <row r="153" spans="1:7" s="123" customFormat="1" ht="18" customHeight="1">
      <c r="A153" s="4" t="s">
        <v>139</v>
      </c>
      <c r="B153" s="4" t="s">
        <v>205</v>
      </c>
      <c r="C153" s="4" t="s">
        <v>143</v>
      </c>
      <c r="D153" s="4" t="s">
        <v>216</v>
      </c>
      <c r="E153" s="8">
        <v>5447</v>
      </c>
      <c r="F153" s="8">
        <v>79</v>
      </c>
      <c r="G153" s="8">
        <v>0</v>
      </c>
    </row>
    <row r="154" spans="1:7" s="123" customFormat="1" ht="18" customHeight="1">
      <c r="A154" s="4" t="s">
        <v>139</v>
      </c>
      <c r="B154" s="4" t="s">
        <v>205</v>
      </c>
      <c r="C154" s="4" t="s">
        <v>143</v>
      </c>
      <c r="D154" s="4" t="s">
        <v>217</v>
      </c>
      <c r="E154" s="8">
        <v>0</v>
      </c>
      <c r="F154" s="8">
        <v>0</v>
      </c>
      <c r="G154" s="8">
        <v>0</v>
      </c>
    </row>
    <row r="155" spans="1:7" s="123" customFormat="1" ht="18" customHeight="1">
      <c r="A155" s="4" t="s">
        <v>139</v>
      </c>
      <c r="B155" s="4" t="s">
        <v>205</v>
      </c>
      <c r="C155" s="4" t="s">
        <v>143</v>
      </c>
      <c r="D155" s="4" t="s">
        <v>218</v>
      </c>
      <c r="E155" s="8">
        <v>1714</v>
      </c>
      <c r="F155" s="8">
        <v>105</v>
      </c>
      <c r="G155" s="8">
        <v>0</v>
      </c>
    </row>
    <row r="156" spans="1:7" s="123" customFormat="1" ht="18" customHeight="1">
      <c r="A156" s="4" t="s">
        <v>139</v>
      </c>
      <c r="B156" s="4" t="s">
        <v>205</v>
      </c>
      <c r="C156" s="4" t="s">
        <v>143</v>
      </c>
      <c r="D156" s="4" t="s">
        <v>219</v>
      </c>
      <c r="E156" s="8">
        <v>0</v>
      </c>
      <c r="F156" s="8">
        <v>0</v>
      </c>
      <c r="G156" s="8">
        <v>0</v>
      </c>
    </row>
    <row r="157" spans="1:7" s="123" customFormat="1" ht="18" customHeight="1">
      <c r="A157" s="4" t="s">
        <v>139</v>
      </c>
      <c r="B157" s="4" t="s">
        <v>205</v>
      </c>
      <c r="C157" s="4" t="s">
        <v>230</v>
      </c>
      <c r="D157" s="4" t="s">
        <v>231</v>
      </c>
      <c r="E157" s="8">
        <v>0</v>
      </c>
      <c r="F157" s="8">
        <v>0</v>
      </c>
      <c r="G157" s="8">
        <v>0</v>
      </c>
    </row>
    <row r="158" spans="1:7" s="123" customFormat="1" ht="18" customHeight="1">
      <c r="A158" s="4" t="s">
        <v>139</v>
      </c>
      <c r="B158" s="4" t="s">
        <v>189</v>
      </c>
      <c r="C158" s="4" t="s">
        <v>139</v>
      </c>
      <c r="D158" s="4" t="s">
        <v>140</v>
      </c>
      <c r="E158" s="8">
        <v>189</v>
      </c>
      <c r="F158" s="8">
        <v>0</v>
      </c>
      <c r="G158" s="8">
        <v>0</v>
      </c>
    </row>
    <row r="159" spans="1:7" s="123" customFormat="1" ht="18" customHeight="1">
      <c r="A159" s="4" t="s">
        <v>139</v>
      </c>
      <c r="B159" s="4" t="s">
        <v>189</v>
      </c>
      <c r="C159" s="4" t="s">
        <v>139</v>
      </c>
      <c r="D159" s="4" t="s">
        <v>190</v>
      </c>
      <c r="E159" s="8">
        <v>2957</v>
      </c>
      <c r="F159" s="8">
        <v>427</v>
      </c>
      <c r="G159" s="8">
        <v>0</v>
      </c>
    </row>
    <row r="160" spans="1:7" s="123" customFormat="1" ht="18" customHeight="1">
      <c r="A160" s="4" t="s">
        <v>139</v>
      </c>
      <c r="B160" s="4" t="s">
        <v>190</v>
      </c>
      <c r="C160" s="4" t="s">
        <v>139</v>
      </c>
      <c r="D160" s="4" t="s">
        <v>188</v>
      </c>
      <c r="E160" s="8">
        <v>96</v>
      </c>
      <c r="F160" s="8">
        <v>0</v>
      </c>
      <c r="G160" s="8">
        <v>0</v>
      </c>
    </row>
    <row r="161" spans="1:7" s="123" customFormat="1" ht="18" customHeight="1">
      <c r="A161" s="4" t="s">
        <v>139</v>
      </c>
      <c r="B161" s="4" t="s">
        <v>190</v>
      </c>
      <c r="C161" s="4" t="s">
        <v>139</v>
      </c>
      <c r="D161" s="4" t="s">
        <v>140</v>
      </c>
      <c r="E161" s="8">
        <v>5834</v>
      </c>
      <c r="F161" s="8">
        <v>0</v>
      </c>
      <c r="G161" s="8">
        <v>0</v>
      </c>
    </row>
    <row r="162" spans="1:7" s="123" customFormat="1" ht="18" customHeight="1">
      <c r="A162" s="4" t="s">
        <v>139</v>
      </c>
      <c r="B162" s="4" t="s">
        <v>190</v>
      </c>
      <c r="C162" s="4" t="s">
        <v>139</v>
      </c>
      <c r="D162" s="4" t="s">
        <v>189</v>
      </c>
      <c r="E162" s="8">
        <v>186</v>
      </c>
      <c r="F162" s="8">
        <v>0</v>
      </c>
      <c r="G162" s="8">
        <v>0</v>
      </c>
    </row>
    <row r="163" spans="1:7" s="123" customFormat="1" ht="18" customHeight="1">
      <c r="A163" s="4" t="s">
        <v>139</v>
      </c>
      <c r="B163" s="4" t="s">
        <v>190</v>
      </c>
      <c r="C163" s="4" t="s">
        <v>139</v>
      </c>
      <c r="D163" s="4" t="s">
        <v>196</v>
      </c>
      <c r="E163" s="8">
        <v>0</v>
      </c>
      <c r="F163" s="8">
        <v>0</v>
      </c>
      <c r="G163" s="8">
        <v>0</v>
      </c>
    </row>
    <row r="164" spans="1:7" s="123" customFormat="1" ht="18" customHeight="1">
      <c r="A164" s="4" t="s">
        <v>139</v>
      </c>
      <c r="B164" s="4" t="s">
        <v>190</v>
      </c>
      <c r="C164" s="4" t="s">
        <v>153</v>
      </c>
      <c r="D164" s="4" t="s">
        <v>154</v>
      </c>
      <c r="E164" s="8">
        <v>19</v>
      </c>
      <c r="F164" s="8">
        <v>0</v>
      </c>
      <c r="G164" s="8">
        <v>0</v>
      </c>
    </row>
    <row r="165" spans="1:7" s="123" customFormat="1" ht="18" customHeight="1">
      <c r="A165" s="4" t="s">
        <v>139</v>
      </c>
      <c r="B165" s="4" t="s">
        <v>199</v>
      </c>
      <c r="C165" s="4" t="s">
        <v>139</v>
      </c>
      <c r="D165" s="4" t="s">
        <v>140</v>
      </c>
      <c r="E165" s="8">
        <v>0</v>
      </c>
      <c r="F165" s="8">
        <v>0</v>
      </c>
      <c r="G165" s="8">
        <v>0</v>
      </c>
    </row>
    <row r="166" spans="1:7" s="123" customFormat="1" ht="18" customHeight="1">
      <c r="A166" s="4" t="s">
        <v>139</v>
      </c>
      <c r="B166" s="4" t="s">
        <v>199</v>
      </c>
      <c r="C166" s="4" t="s">
        <v>139</v>
      </c>
      <c r="D166" s="4" t="s">
        <v>197</v>
      </c>
      <c r="E166" s="8">
        <v>1992</v>
      </c>
      <c r="F166" s="8">
        <v>72</v>
      </c>
      <c r="G166" s="8">
        <v>0</v>
      </c>
    </row>
    <row r="167" spans="1:7" s="123" customFormat="1" ht="18" customHeight="1">
      <c r="A167" s="4" t="s">
        <v>139</v>
      </c>
      <c r="B167" s="4" t="s">
        <v>199</v>
      </c>
      <c r="C167" s="4" t="s">
        <v>139</v>
      </c>
      <c r="D167" s="4" t="s">
        <v>196</v>
      </c>
      <c r="E167" s="8">
        <v>93</v>
      </c>
      <c r="F167" s="8">
        <v>0</v>
      </c>
      <c r="G167" s="8">
        <v>0</v>
      </c>
    </row>
    <row r="168" spans="1:7" s="123" customFormat="1" ht="18" customHeight="1">
      <c r="A168" s="4" t="s">
        <v>139</v>
      </c>
      <c r="B168" s="4" t="s">
        <v>197</v>
      </c>
      <c r="C168" s="4" t="s">
        <v>139</v>
      </c>
      <c r="D168" s="4" t="s">
        <v>194</v>
      </c>
      <c r="E168" s="8">
        <v>7</v>
      </c>
      <c r="F168" s="8">
        <v>0</v>
      </c>
      <c r="G168" s="8">
        <v>0</v>
      </c>
    </row>
    <row r="169" spans="1:7" s="123" customFormat="1" ht="18" customHeight="1">
      <c r="A169" s="4" t="s">
        <v>139</v>
      </c>
      <c r="B169" s="4" t="s">
        <v>197</v>
      </c>
      <c r="C169" s="4" t="s">
        <v>139</v>
      </c>
      <c r="D169" s="4" t="s">
        <v>140</v>
      </c>
      <c r="E169" s="8">
        <v>11937</v>
      </c>
      <c r="F169" s="8">
        <v>2085</v>
      </c>
      <c r="G169" s="8">
        <v>0</v>
      </c>
    </row>
    <row r="170" spans="1:7" s="123" customFormat="1" ht="18" customHeight="1">
      <c r="A170" s="4" t="s">
        <v>139</v>
      </c>
      <c r="B170" s="4" t="s">
        <v>197</v>
      </c>
      <c r="C170" s="4" t="s">
        <v>139</v>
      </c>
      <c r="D170" s="4" t="s">
        <v>196</v>
      </c>
      <c r="E170" s="8">
        <v>1474</v>
      </c>
      <c r="F170" s="8">
        <v>264</v>
      </c>
      <c r="G170" s="8">
        <v>0</v>
      </c>
    </row>
    <row r="171" spans="1:7" s="123" customFormat="1" ht="18" customHeight="1">
      <c r="A171" s="4" t="s">
        <v>139</v>
      </c>
      <c r="B171" s="4" t="s">
        <v>196</v>
      </c>
      <c r="C171" s="4" t="s">
        <v>137</v>
      </c>
      <c r="D171" s="4" t="s">
        <v>138</v>
      </c>
      <c r="E171" s="8">
        <v>0</v>
      </c>
      <c r="F171" s="8">
        <v>0</v>
      </c>
      <c r="G171" s="8">
        <v>0</v>
      </c>
    </row>
    <row r="172" spans="1:7" s="123" customFormat="1" ht="18" customHeight="1">
      <c r="A172" s="4" t="s">
        <v>139</v>
      </c>
      <c r="B172" s="4" t="s">
        <v>196</v>
      </c>
      <c r="C172" s="4" t="s">
        <v>139</v>
      </c>
      <c r="D172" s="4" t="s">
        <v>194</v>
      </c>
      <c r="E172" s="8">
        <v>13</v>
      </c>
      <c r="F172" s="8">
        <v>0</v>
      </c>
      <c r="G172" s="8">
        <v>0</v>
      </c>
    </row>
    <row r="173" spans="1:7" s="123" customFormat="1" ht="18" customHeight="1">
      <c r="A173" s="4" t="s">
        <v>139</v>
      </c>
      <c r="B173" s="4" t="s">
        <v>196</v>
      </c>
      <c r="C173" s="4" t="s">
        <v>139</v>
      </c>
      <c r="D173" s="4" t="s">
        <v>195</v>
      </c>
      <c r="E173" s="8">
        <v>5812</v>
      </c>
      <c r="F173" s="8">
        <v>107</v>
      </c>
      <c r="G173" s="8">
        <v>0</v>
      </c>
    </row>
    <row r="174" spans="1:7" s="123" customFormat="1" ht="18" customHeight="1">
      <c r="A174" s="4" t="s">
        <v>139</v>
      </c>
      <c r="B174" s="4" t="s">
        <v>196</v>
      </c>
      <c r="C174" s="4" t="s">
        <v>139</v>
      </c>
      <c r="D174" s="4" t="s">
        <v>148</v>
      </c>
      <c r="E174" s="8">
        <v>4111</v>
      </c>
      <c r="F174" s="8">
        <v>3886</v>
      </c>
      <c r="G174" s="8">
        <v>0</v>
      </c>
    </row>
    <row r="175" spans="1:7" s="123" customFormat="1" ht="18" customHeight="1">
      <c r="A175" s="4" t="s">
        <v>139</v>
      </c>
      <c r="B175" s="4" t="s">
        <v>196</v>
      </c>
      <c r="C175" s="4" t="s">
        <v>139</v>
      </c>
      <c r="D175" s="4" t="s">
        <v>198</v>
      </c>
      <c r="E175" s="8">
        <v>2047</v>
      </c>
      <c r="F175" s="8">
        <v>2174</v>
      </c>
      <c r="G175" s="8">
        <v>0</v>
      </c>
    </row>
    <row r="176" spans="1:7" s="123" customFormat="1" ht="18" customHeight="1">
      <c r="A176" s="4" t="s">
        <v>139</v>
      </c>
      <c r="B176" s="4" t="s">
        <v>196</v>
      </c>
      <c r="C176" s="4" t="s">
        <v>139</v>
      </c>
      <c r="D176" s="4" t="s">
        <v>140</v>
      </c>
      <c r="E176" s="8">
        <v>7386</v>
      </c>
      <c r="F176" s="8">
        <v>94</v>
      </c>
      <c r="G176" s="8">
        <v>0</v>
      </c>
    </row>
    <row r="177" spans="1:7" s="123" customFormat="1" ht="18" customHeight="1">
      <c r="A177" s="4" t="s">
        <v>139</v>
      </c>
      <c r="B177" s="4" t="s">
        <v>196</v>
      </c>
      <c r="C177" s="4" t="s">
        <v>139</v>
      </c>
      <c r="D177" s="4" t="s">
        <v>189</v>
      </c>
      <c r="E177" s="8">
        <v>11</v>
      </c>
      <c r="F177" s="8">
        <v>48</v>
      </c>
      <c r="G177" s="8">
        <v>0</v>
      </c>
    </row>
    <row r="178" spans="1:7" s="123" customFormat="1" ht="18" customHeight="1">
      <c r="A178" s="4" t="s">
        <v>139</v>
      </c>
      <c r="B178" s="4" t="s">
        <v>196</v>
      </c>
      <c r="C178" s="4" t="s">
        <v>139</v>
      </c>
      <c r="D178" s="4" t="s">
        <v>190</v>
      </c>
      <c r="E178" s="8">
        <v>30</v>
      </c>
      <c r="F178" s="8">
        <v>0</v>
      </c>
      <c r="G178" s="8">
        <v>0</v>
      </c>
    </row>
    <row r="179" spans="1:7" s="123" customFormat="1" ht="18" customHeight="1">
      <c r="A179" s="4" t="s">
        <v>139</v>
      </c>
      <c r="B179" s="4" t="s">
        <v>196</v>
      </c>
      <c r="C179" s="4" t="s">
        <v>139</v>
      </c>
      <c r="D179" s="4" t="s">
        <v>199</v>
      </c>
      <c r="E179" s="8">
        <v>242</v>
      </c>
      <c r="F179" s="8">
        <v>517</v>
      </c>
      <c r="G179" s="8">
        <v>0</v>
      </c>
    </row>
    <row r="180" spans="1:7" s="123" customFormat="1" ht="18" customHeight="1">
      <c r="A180" s="4" t="s">
        <v>139</v>
      </c>
      <c r="B180" s="4" t="s">
        <v>196</v>
      </c>
      <c r="C180" s="4" t="s">
        <v>139</v>
      </c>
      <c r="D180" s="4" t="s">
        <v>197</v>
      </c>
      <c r="E180" s="8">
        <v>710</v>
      </c>
      <c r="F180" s="8">
        <v>502</v>
      </c>
      <c r="G180" s="8">
        <v>0</v>
      </c>
    </row>
    <row r="181" spans="1:7" s="123" customFormat="1" ht="18" customHeight="1">
      <c r="A181" s="4" t="s">
        <v>206</v>
      </c>
      <c r="B181" s="4" t="s">
        <v>207</v>
      </c>
      <c r="C181" s="4" t="s">
        <v>139</v>
      </c>
      <c r="D181" s="4" t="s">
        <v>140</v>
      </c>
      <c r="E181" s="8">
        <v>86</v>
      </c>
      <c r="F181" s="8">
        <v>0</v>
      </c>
      <c r="G181" s="8">
        <v>0</v>
      </c>
    </row>
    <row r="182" spans="1:7" s="123" customFormat="1" ht="18" customHeight="1">
      <c r="A182" s="4" t="s">
        <v>206</v>
      </c>
      <c r="B182" s="4" t="s">
        <v>207</v>
      </c>
      <c r="C182" s="4" t="s">
        <v>160</v>
      </c>
      <c r="D182" s="4" t="s">
        <v>162</v>
      </c>
      <c r="E182" s="8">
        <v>0</v>
      </c>
      <c r="F182" s="8">
        <v>0</v>
      </c>
      <c r="G182" s="8">
        <v>0</v>
      </c>
    </row>
    <row r="183" spans="1:7" s="123" customFormat="1" ht="18" customHeight="1">
      <c r="A183" s="4" t="s">
        <v>206</v>
      </c>
      <c r="B183" s="4" t="s">
        <v>207</v>
      </c>
      <c r="C183" s="4" t="s">
        <v>141</v>
      </c>
      <c r="D183" s="4" t="s">
        <v>142</v>
      </c>
      <c r="E183" s="8">
        <v>290</v>
      </c>
      <c r="F183" s="8">
        <v>0</v>
      </c>
      <c r="G183" s="8">
        <v>0</v>
      </c>
    </row>
    <row r="184" spans="1:7" s="123" customFormat="1" ht="18" customHeight="1">
      <c r="A184" s="4" t="s">
        <v>206</v>
      </c>
      <c r="B184" s="4" t="s">
        <v>207</v>
      </c>
      <c r="C184" s="4" t="s">
        <v>149</v>
      </c>
      <c r="D184" s="4" t="s">
        <v>150</v>
      </c>
      <c r="E184" s="8">
        <v>38121</v>
      </c>
      <c r="F184" s="8">
        <v>78160</v>
      </c>
      <c r="G184" s="8">
        <v>1849</v>
      </c>
    </row>
    <row r="185" spans="1:7" s="123" customFormat="1" ht="18" customHeight="1">
      <c r="A185" s="4" t="s">
        <v>206</v>
      </c>
      <c r="B185" s="4" t="s">
        <v>207</v>
      </c>
      <c r="C185" s="4" t="s">
        <v>164</v>
      </c>
      <c r="D185" s="4" t="s">
        <v>165</v>
      </c>
      <c r="E185" s="8">
        <v>0</v>
      </c>
      <c r="F185" s="8">
        <v>0</v>
      </c>
      <c r="G185" s="8">
        <v>0</v>
      </c>
    </row>
    <row r="186" spans="1:7" s="123" customFormat="1" ht="18" customHeight="1">
      <c r="A186" s="4" t="s">
        <v>206</v>
      </c>
      <c r="B186" s="4" t="s">
        <v>207</v>
      </c>
      <c r="C186" s="4" t="s">
        <v>168</v>
      </c>
      <c r="D186" s="4" t="s">
        <v>169</v>
      </c>
      <c r="E186" s="8">
        <v>0</v>
      </c>
      <c r="F186" s="8">
        <v>0</v>
      </c>
      <c r="G186" s="8">
        <v>0</v>
      </c>
    </row>
    <row r="187" spans="1:7" s="123" customFormat="1" ht="18" customHeight="1">
      <c r="A187" s="4" t="s">
        <v>206</v>
      </c>
      <c r="B187" s="4" t="s">
        <v>207</v>
      </c>
      <c r="C187" s="4" t="s">
        <v>143</v>
      </c>
      <c r="D187" s="4" t="s">
        <v>144</v>
      </c>
      <c r="E187" s="8">
        <v>178545</v>
      </c>
      <c r="F187" s="8">
        <v>123586</v>
      </c>
      <c r="G187" s="8">
        <v>1622</v>
      </c>
    </row>
    <row r="188" spans="1:7" s="123" customFormat="1" ht="18" customHeight="1">
      <c r="A188" s="4" t="s">
        <v>206</v>
      </c>
      <c r="B188" s="4" t="s">
        <v>207</v>
      </c>
      <c r="C188" s="4" t="s">
        <v>173</v>
      </c>
      <c r="D188" s="4" t="s">
        <v>223</v>
      </c>
      <c r="E188" s="8">
        <v>16</v>
      </c>
      <c r="F188" s="8">
        <v>0</v>
      </c>
      <c r="G188" s="8">
        <v>0</v>
      </c>
    </row>
    <row r="189" spans="1:7" s="123" customFormat="1" ht="18" customHeight="1">
      <c r="A189" s="4" t="s">
        <v>206</v>
      </c>
      <c r="B189" s="4" t="s">
        <v>207</v>
      </c>
      <c r="C189" s="4" t="s">
        <v>175</v>
      </c>
      <c r="D189" s="4" t="s">
        <v>176</v>
      </c>
      <c r="E189" s="8">
        <v>2596</v>
      </c>
      <c r="F189" s="8">
        <v>4408</v>
      </c>
      <c r="G189" s="8">
        <v>112</v>
      </c>
    </row>
    <row r="190" spans="1:7" s="123" customFormat="1" ht="18" customHeight="1">
      <c r="A190" s="4" t="s">
        <v>206</v>
      </c>
      <c r="B190" s="4" t="s">
        <v>207</v>
      </c>
      <c r="C190" s="4" t="s">
        <v>182</v>
      </c>
      <c r="D190" s="4" t="s">
        <v>233</v>
      </c>
      <c r="E190" s="8">
        <v>25</v>
      </c>
      <c r="F190" s="8">
        <v>2</v>
      </c>
      <c r="G190" s="8">
        <v>0</v>
      </c>
    </row>
    <row r="191" spans="1:7" s="123" customFormat="1" ht="18" customHeight="1">
      <c r="A191" s="4" t="s">
        <v>206</v>
      </c>
      <c r="B191" s="4" t="s">
        <v>207</v>
      </c>
      <c r="C191" s="4" t="s">
        <v>153</v>
      </c>
      <c r="D191" s="4" t="s">
        <v>154</v>
      </c>
      <c r="E191" s="8">
        <v>1</v>
      </c>
      <c r="F191" s="8">
        <v>0</v>
      </c>
      <c r="G191" s="8">
        <v>0</v>
      </c>
    </row>
    <row r="192" spans="1:7" s="123" customFormat="1" ht="18" customHeight="1">
      <c r="A192" s="4" t="s">
        <v>206</v>
      </c>
      <c r="B192" s="4" t="s">
        <v>207</v>
      </c>
      <c r="C192" s="4" t="s">
        <v>153</v>
      </c>
      <c r="D192" s="4" t="s">
        <v>186</v>
      </c>
      <c r="E192" s="8">
        <v>10631</v>
      </c>
      <c r="F192" s="8">
        <v>35745</v>
      </c>
      <c r="G192" s="8">
        <v>497</v>
      </c>
    </row>
    <row r="193" spans="1:7" s="123" customFormat="1" ht="18" customHeight="1">
      <c r="A193" s="4" t="s">
        <v>206</v>
      </c>
      <c r="B193" s="4" t="s">
        <v>207</v>
      </c>
      <c r="C193" s="4" t="s">
        <v>153</v>
      </c>
      <c r="D193" s="4" t="s">
        <v>157</v>
      </c>
      <c r="E193" s="8">
        <v>667</v>
      </c>
      <c r="F193" s="8">
        <v>3009</v>
      </c>
      <c r="G193" s="8">
        <v>83</v>
      </c>
    </row>
    <row r="194" spans="1:7" s="123" customFormat="1" ht="18" customHeight="1">
      <c r="A194" s="4" t="s">
        <v>160</v>
      </c>
      <c r="B194" s="4" t="s">
        <v>234</v>
      </c>
      <c r="C194" s="4" t="s">
        <v>160</v>
      </c>
      <c r="D194" s="4" t="s">
        <v>235</v>
      </c>
      <c r="E194" s="8">
        <v>1</v>
      </c>
      <c r="F194" s="8">
        <v>16</v>
      </c>
      <c r="G194" s="8">
        <v>0</v>
      </c>
    </row>
    <row r="195" spans="1:7" s="123" customFormat="1" ht="18" customHeight="1">
      <c r="A195" s="4" t="s">
        <v>160</v>
      </c>
      <c r="B195" s="4" t="s">
        <v>234</v>
      </c>
      <c r="C195" s="4" t="s">
        <v>160</v>
      </c>
      <c r="D195" s="4" t="s">
        <v>236</v>
      </c>
      <c r="E195" s="8">
        <v>9</v>
      </c>
      <c r="F195" s="8">
        <v>32</v>
      </c>
      <c r="G195" s="8">
        <v>0</v>
      </c>
    </row>
    <row r="196" spans="1:7" s="123" customFormat="1" ht="18" customHeight="1">
      <c r="A196" s="4" t="s">
        <v>160</v>
      </c>
      <c r="B196" s="4" t="s">
        <v>234</v>
      </c>
      <c r="C196" s="4" t="s">
        <v>160</v>
      </c>
      <c r="D196" s="4" t="s">
        <v>162</v>
      </c>
      <c r="E196" s="8">
        <v>4582</v>
      </c>
      <c r="F196" s="8">
        <v>0</v>
      </c>
      <c r="G196" s="8">
        <v>0</v>
      </c>
    </row>
    <row r="197" spans="1:7" s="123" customFormat="1" ht="18" customHeight="1">
      <c r="A197" s="4" t="s">
        <v>160</v>
      </c>
      <c r="B197" s="4" t="s">
        <v>234</v>
      </c>
      <c r="C197" s="4" t="s">
        <v>160</v>
      </c>
      <c r="D197" s="4" t="s">
        <v>237</v>
      </c>
      <c r="E197" s="8">
        <v>168</v>
      </c>
      <c r="F197" s="8">
        <v>0</v>
      </c>
      <c r="G197" s="8">
        <v>0</v>
      </c>
    </row>
    <row r="198" spans="1:7" s="123" customFormat="1" ht="18" customHeight="1">
      <c r="A198" s="4" t="s">
        <v>160</v>
      </c>
      <c r="B198" s="4" t="s">
        <v>234</v>
      </c>
      <c r="C198" s="4" t="s">
        <v>149</v>
      </c>
      <c r="D198" s="4" t="s">
        <v>150</v>
      </c>
      <c r="E198" s="8">
        <v>4257</v>
      </c>
      <c r="F198" s="8">
        <v>0</v>
      </c>
      <c r="G198" s="8">
        <v>0</v>
      </c>
    </row>
    <row r="199" spans="1:7" s="123" customFormat="1" ht="18" customHeight="1">
      <c r="A199" s="4" t="s">
        <v>160</v>
      </c>
      <c r="B199" s="4" t="s">
        <v>234</v>
      </c>
      <c r="C199" s="4" t="s">
        <v>153</v>
      </c>
      <c r="D199" s="4" t="s">
        <v>155</v>
      </c>
      <c r="E199" s="8">
        <v>523</v>
      </c>
      <c r="F199" s="8">
        <v>0</v>
      </c>
      <c r="G199" s="8">
        <v>0</v>
      </c>
    </row>
    <row r="200" spans="1:7" s="123" customFormat="1" ht="18" customHeight="1">
      <c r="A200" s="4" t="s">
        <v>160</v>
      </c>
      <c r="B200" s="4" t="s">
        <v>234</v>
      </c>
      <c r="C200" s="4" t="s">
        <v>153</v>
      </c>
      <c r="D200" s="4" t="s">
        <v>156</v>
      </c>
      <c r="E200" s="8">
        <v>1</v>
      </c>
      <c r="F200" s="8">
        <v>0</v>
      </c>
      <c r="G200" s="8">
        <v>0</v>
      </c>
    </row>
    <row r="201" spans="1:7" s="123" customFormat="1" ht="18" customHeight="1">
      <c r="A201" s="4" t="s">
        <v>160</v>
      </c>
      <c r="B201" s="4" t="s">
        <v>235</v>
      </c>
      <c r="C201" s="4" t="s">
        <v>160</v>
      </c>
      <c r="D201" s="4" t="s">
        <v>236</v>
      </c>
      <c r="E201" s="8">
        <v>537</v>
      </c>
      <c r="F201" s="8">
        <v>1008</v>
      </c>
      <c r="G201" s="8">
        <v>0</v>
      </c>
    </row>
    <row r="202" spans="1:7" s="123" customFormat="1" ht="18" customHeight="1">
      <c r="A202" s="4" t="s">
        <v>160</v>
      </c>
      <c r="B202" s="4" t="s">
        <v>235</v>
      </c>
      <c r="C202" s="4" t="s">
        <v>160</v>
      </c>
      <c r="D202" s="4" t="s">
        <v>162</v>
      </c>
      <c r="E202" s="8">
        <v>354</v>
      </c>
      <c r="F202" s="8">
        <v>616</v>
      </c>
      <c r="G202" s="8">
        <v>0</v>
      </c>
    </row>
    <row r="203" spans="1:7" s="123" customFormat="1" ht="18" customHeight="1">
      <c r="A203" s="4" t="s">
        <v>160</v>
      </c>
      <c r="B203" s="4" t="s">
        <v>236</v>
      </c>
      <c r="C203" s="4" t="s">
        <v>160</v>
      </c>
      <c r="D203" s="4" t="s">
        <v>235</v>
      </c>
      <c r="E203" s="8">
        <v>1</v>
      </c>
      <c r="F203" s="8">
        <v>17</v>
      </c>
      <c r="G203" s="8">
        <v>0</v>
      </c>
    </row>
    <row r="204" spans="1:7" s="123" customFormat="1" ht="18" customHeight="1">
      <c r="A204" s="4" t="s">
        <v>160</v>
      </c>
      <c r="B204" s="4" t="s">
        <v>236</v>
      </c>
      <c r="C204" s="4" t="s">
        <v>160</v>
      </c>
      <c r="D204" s="4" t="s">
        <v>162</v>
      </c>
      <c r="E204" s="8">
        <v>1064</v>
      </c>
      <c r="F204" s="8">
        <v>336</v>
      </c>
      <c r="G204" s="8">
        <v>0</v>
      </c>
    </row>
    <row r="205" spans="1:7" s="123" customFormat="1" ht="18" customHeight="1">
      <c r="A205" s="4" t="s">
        <v>160</v>
      </c>
      <c r="B205" s="4" t="s">
        <v>238</v>
      </c>
      <c r="C205" s="4" t="s">
        <v>160</v>
      </c>
      <c r="D205" s="4" t="s">
        <v>161</v>
      </c>
      <c r="E205" s="8">
        <v>39</v>
      </c>
      <c r="F205" s="8">
        <v>0</v>
      </c>
      <c r="G205" s="8">
        <v>0</v>
      </c>
    </row>
    <row r="206" spans="1:7" s="123" customFormat="1" ht="18" customHeight="1">
      <c r="A206" s="4" t="s">
        <v>160</v>
      </c>
      <c r="B206" s="4" t="s">
        <v>238</v>
      </c>
      <c r="C206" s="4" t="s">
        <v>160</v>
      </c>
      <c r="D206" s="4" t="s">
        <v>162</v>
      </c>
      <c r="E206" s="8">
        <v>79714</v>
      </c>
      <c r="F206" s="8">
        <v>323558</v>
      </c>
      <c r="G206" s="8">
        <v>0</v>
      </c>
    </row>
    <row r="207" spans="1:7" s="123" customFormat="1" ht="18" customHeight="1">
      <c r="A207" s="4" t="s">
        <v>160</v>
      </c>
      <c r="B207" s="4" t="s">
        <v>238</v>
      </c>
      <c r="C207" s="4" t="s">
        <v>149</v>
      </c>
      <c r="D207" s="4" t="s">
        <v>150</v>
      </c>
      <c r="E207" s="8">
        <v>336</v>
      </c>
      <c r="F207" s="8">
        <v>0</v>
      </c>
      <c r="G207" s="8">
        <v>0</v>
      </c>
    </row>
    <row r="208" spans="1:7" s="123" customFormat="1" ht="18" customHeight="1">
      <c r="A208" s="4" t="s">
        <v>160</v>
      </c>
      <c r="B208" s="4" t="s">
        <v>238</v>
      </c>
      <c r="C208" s="4" t="s">
        <v>208</v>
      </c>
      <c r="D208" s="4" t="s">
        <v>209</v>
      </c>
      <c r="E208" s="8">
        <v>8185</v>
      </c>
      <c r="F208" s="8">
        <v>24</v>
      </c>
      <c r="G208" s="8">
        <v>0</v>
      </c>
    </row>
    <row r="209" spans="1:7" s="123" customFormat="1" ht="18" customHeight="1">
      <c r="A209" s="4" t="s">
        <v>160</v>
      </c>
      <c r="B209" s="4" t="s">
        <v>238</v>
      </c>
      <c r="C209" s="4" t="s">
        <v>166</v>
      </c>
      <c r="D209" s="4" t="s">
        <v>167</v>
      </c>
      <c r="E209" s="8">
        <v>22867</v>
      </c>
      <c r="F209" s="8">
        <v>30389</v>
      </c>
      <c r="G209" s="8">
        <v>0</v>
      </c>
    </row>
    <row r="210" spans="1:7" s="123" customFormat="1" ht="18" customHeight="1">
      <c r="A210" s="4" t="s">
        <v>160</v>
      </c>
      <c r="B210" s="4" t="s">
        <v>238</v>
      </c>
      <c r="C210" s="4" t="s">
        <v>175</v>
      </c>
      <c r="D210" s="4" t="s">
        <v>239</v>
      </c>
      <c r="E210" s="8">
        <v>47</v>
      </c>
      <c r="F210" s="8">
        <v>0</v>
      </c>
      <c r="G210" s="8">
        <v>0</v>
      </c>
    </row>
    <row r="211" spans="1:7" s="123" customFormat="1" ht="18" customHeight="1">
      <c r="A211" s="4" t="s">
        <v>160</v>
      </c>
      <c r="B211" s="4" t="s">
        <v>238</v>
      </c>
      <c r="C211" s="4" t="s">
        <v>175</v>
      </c>
      <c r="D211" s="4" t="s">
        <v>176</v>
      </c>
      <c r="E211" s="8">
        <v>6534</v>
      </c>
      <c r="F211" s="8">
        <v>31654</v>
      </c>
      <c r="G211" s="8">
        <v>0</v>
      </c>
    </row>
    <row r="212" spans="1:7" s="123" customFormat="1" ht="18" customHeight="1">
      <c r="A212" s="4" t="s">
        <v>160</v>
      </c>
      <c r="B212" s="4" t="s">
        <v>238</v>
      </c>
      <c r="C212" s="4" t="s">
        <v>153</v>
      </c>
      <c r="D212" s="4" t="s">
        <v>154</v>
      </c>
      <c r="E212" s="8">
        <v>196</v>
      </c>
      <c r="F212" s="8">
        <v>0</v>
      </c>
      <c r="G212" s="8">
        <v>0</v>
      </c>
    </row>
    <row r="213" spans="1:7" s="123" customFormat="1" ht="18" customHeight="1">
      <c r="A213" s="4" t="s">
        <v>160</v>
      </c>
      <c r="B213" s="4" t="s">
        <v>238</v>
      </c>
      <c r="C213" s="4" t="s">
        <v>153</v>
      </c>
      <c r="D213" s="4" t="s">
        <v>155</v>
      </c>
      <c r="E213" s="8">
        <v>0</v>
      </c>
      <c r="F213" s="8">
        <v>0</v>
      </c>
      <c r="G213" s="8">
        <v>0</v>
      </c>
    </row>
    <row r="214" spans="1:7" s="123" customFormat="1" ht="18" customHeight="1">
      <c r="A214" s="4" t="s">
        <v>160</v>
      </c>
      <c r="B214" s="4" t="s">
        <v>238</v>
      </c>
      <c r="C214" s="4" t="s">
        <v>153</v>
      </c>
      <c r="D214" s="4" t="s">
        <v>186</v>
      </c>
      <c r="E214" s="8">
        <v>55112</v>
      </c>
      <c r="F214" s="8">
        <v>290731</v>
      </c>
      <c r="G214" s="8">
        <v>54</v>
      </c>
    </row>
    <row r="215" spans="1:7" s="123" customFormat="1" ht="18" customHeight="1">
      <c r="A215" s="4" t="s">
        <v>160</v>
      </c>
      <c r="B215" s="4" t="s">
        <v>238</v>
      </c>
      <c r="C215" s="4" t="s">
        <v>153</v>
      </c>
      <c r="D215" s="4" t="s">
        <v>157</v>
      </c>
      <c r="E215" s="8">
        <v>13181</v>
      </c>
      <c r="F215" s="8">
        <v>48281</v>
      </c>
      <c r="G215" s="8">
        <v>0</v>
      </c>
    </row>
    <row r="216" spans="1:7" s="123" customFormat="1" ht="18" customHeight="1">
      <c r="A216" s="4" t="s">
        <v>160</v>
      </c>
      <c r="B216" s="4" t="s">
        <v>240</v>
      </c>
      <c r="C216" s="4" t="s">
        <v>160</v>
      </c>
      <c r="D216" s="4" t="s">
        <v>162</v>
      </c>
      <c r="E216" s="8">
        <v>899</v>
      </c>
      <c r="F216" s="8">
        <v>10</v>
      </c>
      <c r="G216" s="8">
        <v>0</v>
      </c>
    </row>
    <row r="217" spans="1:7" s="123" customFormat="1" ht="18" customHeight="1">
      <c r="A217" s="4" t="s">
        <v>160</v>
      </c>
      <c r="B217" s="4" t="s">
        <v>241</v>
      </c>
      <c r="C217" s="4" t="s">
        <v>160</v>
      </c>
      <c r="D217" s="4" t="s">
        <v>163</v>
      </c>
      <c r="E217" s="8">
        <v>35</v>
      </c>
      <c r="F217" s="8">
        <v>0</v>
      </c>
      <c r="G217" s="8">
        <v>0</v>
      </c>
    </row>
    <row r="218" spans="1:7" s="123" customFormat="1" ht="18" customHeight="1">
      <c r="A218" s="4" t="s">
        <v>160</v>
      </c>
      <c r="B218" s="4" t="s">
        <v>161</v>
      </c>
      <c r="C218" s="4" t="s">
        <v>158</v>
      </c>
      <c r="D218" s="4" t="s">
        <v>159</v>
      </c>
      <c r="E218" s="8">
        <v>144</v>
      </c>
      <c r="F218" s="8">
        <v>0</v>
      </c>
      <c r="G218" s="8">
        <v>0</v>
      </c>
    </row>
    <row r="219" spans="1:7" s="123" customFormat="1" ht="18" customHeight="1">
      <c r="A219" s="4" t="s">
        <v>160</v>
      </c>
      <c r="B219" s="4" t="s">
        <v>161</v>
      </c>
      <c r="C219" s="4" t="s">
        <v>160</v>
      </c>
      <c r="D219" s="4" t="s">
        <v>238</v>
      </c>
      <c r="E219" s="8">
        <v>27</v>
      </c>
      <c r="F219" s="8">
        <v>0</v>
      </c>
      <c r="G219" s="8">
        <v>0</v>
      </c>
    </row>
    <row r="220" spans="1:7" s="123" customFormat="1" ht="18" customHeight="1">
      <c r="A220" s="4" t="s">
        <v>160</v>
      </c>
      <c r="B220" s="4" t="s">
        <v>161</v>
      </c>
      <c r="C220" s="4" t="s">
        <v>160</v>
      </c>
      <c r="D220" s="4" t="s">
        <v>162</v>
      </c>
      <c r="E220" s="8">
        <v>69462</v>
      </c>
      <c r="F220" s="8">
        <v>38551</v>
      </c>
      <c r="G220" s="8">
        <v>0</v>
      </c>
    </row>
    <row r="221" spans="1:7" s="123" customFormat="1" ht="18" customHeight="1">
      <c r="A221" s="4" t="s">
        <v>160</v>
      </c>
      <c r="B221" s="4" t="s">
        <v>161</v>
      </c>
      <c r="C221" s="4" t="s">
        <v>141</v>
      </c>
      <c r="D221" s="4" t="s">
        <v>142</v>
      </c>
      <c r="E221" s="8">
        <v>0</v>
      </c>
      <c r="F221" s="8">
        <v>0</v>
      </c>
      <c r="G221" s="8">
        <v>0</v>
      </c>
    </row>
    <row r="222" spans="1:7" s="123" customFormat="1" ht="18" customHeight="1">
      <c r="A222" s="4" t="s">
        <v>160</v>
      </c>
      <c r="B222" s="4" t="s">
        <v>161</v>
      </c>
      <c r="C222" s="4" t="s">
        <v>149</v>
      </c>
      <c r="D222" s="4" t="s">
        <v>150</v>
      </c>
      <c r="E222" s="8">
        <v>13793</v>
      </c>
      <c r="F222" s="8">
        <v>0</v>
      </c>
      <c r="G222" s="8">
        <v>0</v>
      </c>
    </row>
    <row r="223" spans="1:7" s="123" customFormat="1" ht="18" customHeight="1">
      <c r="A223" s="4" t="s">
        <v>160</v>
      </c>
      <c r="B223" s="4" t="s">
        <v>161</v>
      </c>
      <c r="C223" s="4" t="s">
        <v>208</v>
      </c>
      <c r="D223" s="4" t="s">
        <v>209</v>
      </c>
      <c r="E223" s="8">
        <v>4852</v>
      </c>
      <c r="F223" s="8">
        <v>0</v>
      </c>
      <c r="G223" s="8">
        <v>0</v>
      </c>
    </row>
    <row r="224" spans="1:7" s="123" customFormat="1" ht="18" customHeight="1">
      <c r="A224" s="4" t="s">
        <v>160</v>
      </c>
      <c r="B224" s="4" t="s">
        <v>161</v>
      </c>
      <c r="C224" s="4" t="s">
        <v>164</v>
      </c>
      <c r="D224" s="4" t="s">
        <v>165</v>
      </c>
      <c r="E224" s="8">
        <v>6882</v>
      </c>
      <c r="F224" s="8">
        <v>0</v>
      </c>
      <c r="G224" s="8">
        <v>0</v>
      </c>
    </row>
    <row r="225" spans="1:7" s="123" customFormat="1" ht="18" customHeight="1">
      <c r="A225" s="4" t="s">
        <v>160</v>
      </c>
      <c r="B225" s="4" t="s">
        <v>161</v>
      </c>
      <c r="C225" s="4" t="s">
        <v>166</v>
      </c>
      <c r="D225" s="4" t="s">
        <v>167</v>
      </c>
      <c r="E225" s="8">
        <v>87524</v>
      </c>
      <c r="F225" s="8">
        <v>4340</v>
      </c>
      <c r="G225" s="8">
        <v>0</v>
      </c>
    </row>
    <row r="226" spans="1:7" s="123" customFormat="1" ht="18" customHeight="1">
      <c r="A226" s="4" t="s">
        <v>160</v>
      </c>
      <c r="B226" s="4" t="s">
        <v>161</v>
      </c>
      <c r="C226" s="4" t="s">
        <v>166</v>
      </c>
      <c r="D226" s="4" t="s">
        <v>242</v>
      </c>
      <c r="E226" s="8">
        <v>0</v>
      </c>
      <c r="F226" s="8">
        <v>0</v>
      </c>
      <c r="G226" s="8">
        <v>0</v>
      </c>
    </row>
    <row r="227" spans="1:7" s="123" customFormat="1" ht="18" customHeight="1">
      <c r="A227" s="4" t="s">
        <v>160</v>
      </c>
      <c r="B227" s="4" t="s">
        <v>161</v>
      </c>
      <c r="C227" s="4" t="s">
        <v>166</v>
      </c>
      <c r="D227" s="4" t="s">
        <v>243</v>
      </c>
      <c r="E227" s="8">
        <v>4</v>
      </c>
      <c r="F227" s="8">
        <v>0</v>
      </c>
      <c r="G227" s="8">
        <v>0</v>
      </c>
    </row>
    <row r="228" spans="1:7" s="123" customFormat="1" ht="18" customHeight="1">
      <c r="A228" s="4" t="s">
        <v>160</v>
      </c>
      <c r="B228" s="4" t="s">
        <v>161</v>
      </c>
      <c r="C228" s="4" t="s">
        <v>166</v>
      </c>
      <c r="D228" s="4" t="s">
        <v>244</v>
      </c>
      <c r="E228" s="8">
        <v>0</v>
      </c>
      <c r="F228" s="8">
        <v>0</v>
      </c>
      <c r="G228" s="8">
        <v>0</v>
      </c>
    </row>
    <row r="229" spans="1:7" s="123" customFormat="1" ht="18" customHeight="1">
      <c r="A229" s="4" t="s">
        <v>160</v>
      </c>
      <c r="B229" s="4" t="s">
        <v>161</v>
      </c>
      <c r="C229" s="4" t="s">
        <v>166</v>
      </c>
      <c r="D229" s="4" t="s">
        <v>245</v>
      </c>
      <c r="E229" s="8">
        <v>31</v>
      </c>
      <c r="F229" s="8">
        <v>0</v>
      </c>
      <c r="G229" s="8">
        <v>0</v>
      </c>
    </row>
    <row r="230" spans="1:7" s="123" customFormat="1" ht="18" customHeight="1">
      <c r="A230" s="4" t="s">
        <v>160</v>
      </c>
      <c r="B230" s="4" t="s">
        <v>161</v>
      </c>
      <c r="C230" s="4" t="s">
        <v>166</v>
      </c>
      <c r="D230" s="4" t="s">
        <v>246</v>
      </c>
      <c r="E230" s="8">
        <v>1562</v>
      </c>
      <c r="F230" s="8">
        <v>0</v>
      </c>
      <c r="G230" s="8">
        <v>0</v>
      </c>
    </row>
    <row r="231" spans="1:7" s="123" customFormat="1" ht="18" customHeight="1">
      <c r="A231" s="4" t="s">
        <v>160</v>
      </c>
      <c r="B231" s="4" t="s">
        <v>161</v>
      </c>
      <c r="C231" s="4" t="s">
        <v>212</v>
      </c>
      <c r="D231" s="4" t="s">
        <v>213</v>
      </c>
      <c r="E231" s="8">
        <v>145</v>
      </c>
      <c r="F231" s="8">
        <v>0</v>
      </c>
      <c r="G231" s="8">
        <v>0</v>
      </c>
    </row>
    <row r="232" spans="1:7" s="123" customFormat="1" ht="18" customHeight="1">
      <c r="A232" s="4" t="s">
        <v>160</v>
      </c>
      <c r="B232" s="4" t="s">
        <v>161</v>
      </c>
      <c r="C232" s="4" t="s">
        <v>173</v>
      </c>
      <c r="D232" s="4" t="s">
        <v>222</v>
      </c>
      <c r="E232" s="8">
        <v>1345</v>
      </c>
      <c r="F232" s="8">
        <v>0</v>
      </c>
      <c r="G232" s="8">
        <v>0</v>
      </c>
    </row>
    <row r="233" spans="1:7" s="123" customFormat="1" ht="18" customHeight="1">
      <c r="A233" s="4" t="s">
        <v>160</v>
      </c>
      <c r="B233" s="4" t="s">
        <v>161</v>
      </c>
      <c r="C233" s="4" t="s">
        <v>173</v>
      </c>
      <c r="D233" s="4" t="s">
        <v>174</v>
      </c>
      <c r="E233" s="8">
        <v>1183</v>
      </c>
      <c r="F233" s="8">
        <v>0</v>
      </c>
      <c r="G233" s="8">
        <v>0</v>
      </c>
    </row>
    <row r="234" spans="1:7" s="123" customFormat="1" ht="18" customHeight="1">
      <c r="A234" s="4" t="s">
        <v>160</v>
      </c>
      <c r="B234" s="4" t="s">
        <v>161</v>
      </c>
      <c r="C234" s="4" t="s">
        <v>175</v>
      </c>
      <c r="D234" s="4" t="s">
        <v>176</v>
      </c>
      <c r="E234" s="8">
        <v>14868</v>
      </c>
      <c r="F234" s="8">
        <v>0</v>
      </c>
      <c r="G234" s="8">
        <v>0</v>
      </c>
    </row>
    <row r="235" spans="1:7" s="123" customFormat="1" ht="18" customHeight="1">
      <c r="A235" s="4" t="s">
        <v>160</v>
      </c>
      <c r="B235" s="4" t="s">
        <v>161</v>
      </c>
      <c r="C235" s="4" t="s">
        <v>175</v>
      </c>
      <c r="D235" s="4" t="s">
        <v>177</v>
      </c>
      <c r="E235" s="8">
        <v>2369</v>
      </c>
      <c r="F235" s="8">
        <v>0</v>
      </c>
      <c r="G235" s="8">
        <v>0</v>
      </c>
    </row>
    <row r="236" spans="1:7" s="123" customFormat="1" ht="18" customHeight="1">
      <c r="A236" s="4" t="s">
        <v>160</v>
      </c>
      <c r="B236" s="4" t="s">
        <v>161</v>
      </c>
      <c r="C236" s="4" t="s">
        <v>178</v>
      </c>
      <c r="D236" s="4" t="s">
        <v>179</v>
      </c>
      <c r="E236" s="8">
        <v>5</v>
      </c>
      <c r="F236" s="8">
        <v>0</v>
      </c>
      <c r="G236" s="8">
        <v>0</v>
      </c>
    </row>
    <row r="237" spans="1:7" s="123" customFormat="1" ht="18" customHeight="1">
      <c r="A237" s="4" t="s">
        <v>160</v>
      </c>
      <c r="B237" s="4" t="s">
        <v>161</v>
      </c>
      <c r="C237" s="4" t="s">
        <v>180</v>
      </c>
      <c r="D237" s="4" t="s">
        <v>181</v>
      </c>
      <c r="E237" s="8">
        <v>9440</v>
      </c>
      <c r="F237" s="8">
        <v>0</v>
      </c>
      <c r="G237" s="8">
        <v>0</v>
      </c>
    </row>
    <row r="238" spans="1:7" s="123" customFormat="1" ht="18" customHeight="1">
      <c r="A238" s="4" t="s">
        <v>160</v>
      </c>
      <c r="B238" s="4" t="s">
        <v>161</v>
      </c>
      <c r="C238" s="4" t="s">
        <v>182</v>
      </c>
      <c r="D238" s="4" t="s">
        <v>183</v>
      </c>
      <c r="E238" s="8">
        <v>1880</v>
      </c>
      <c r="F238" s="8">
        <v>0</v>
      </c>
      <c r="G238" s="8">
        <v>0</v>
      </c>
    </row>
    <row r="239" spans="1:7" s="123" customFormat="1" ht="18" customHeight="1">
      <c r="A239" s="4" t="s">
        <v>160</v>
      </c>
      <c r="B239" s="4" t="s">
        <v>161</v>
      </c>
      <c r="C239" s="4" t="s">
        <v>184</v>
      </c>
      <c r="D239" s="4" t="s">
        <v>185</v>
      </c>
      <c r="E239" s="8">
        <v>0</v>
      </c>
      <c r="F239" s="8">
        <v>0</v>
      </c>
      <c r="G239" s="8">
        <v>0</v>
      </c>
    </row>
    <row r="240" spans="1:7" s="123" customFormat="1" ht="18" customHeight="1">
      <c r="A240" s="4" t="s">
        <v>160</v>
      </c>
      <c r="B240" s="4" t="s">
        <v>161</v>
      </c>
      <c r="C240" s="4" t="s">
        <v>153</v>
      </c>
      <c r="D240" s="4" t="s">
        <v>247</v>
      </c>
      <c r="E240" s="8">
        <v>142</v>
      </c>
      <c r="F240" s="8">
        <v>0</v>
      </c>
      <c r="G240" s="8">
        <v>0</v>
      </c>
    </row>
    <row r="241" spans="1:7" s="123" customFormat="1" ht="18" customHeight="1">
      <c r="A241" s="4" t="s">
        <v>160</v>
      </c>
      <c r="B241" s="4" t="s">
        <v>161</v>
      </c>
      <c r="C241" s="4" t="s">
        <v>153</v>
      </c>
      <c r="D241" s="4" t="s">
        <v>154</v>
      </c>
      <c r="E241" s="8">
        <v>8248</v>
      </c>
      <c r="F241" s="8">
        <v>0</v>
      </c>
      <c r="G241" s="8">
        <v>0</v>
      </c>
    </row>
    <row r="242" spans="1:7" s="123" customFormat="1" ht="18" customHeight="1">
      <c r="A242" s="4" t="s">
        <v>160</v>
      </c>
      <c r="B242" s="4" t="s">
        <v>161</v>
      </c>
      <c r="C242" s="4" t="s">
        <v>153</v>
      </c>
      <c r="D242" s="4" t="s">
        <v>155</v>
      </c>
      <c r="E242" s="8">
        <v>4217</v>
      </c>
      <c r="F242" s="8">
        <v>0</v>
      </c>
      <c r="G242" s="8">
        <v>0</v>
      </c>
    </row>
    <row r="243" spans="1:7" s="123" customFormat="1" ht="18" customHeight="1">
      <c r="A243" s="4" t="s">
        <v>160</v>
      </c>
      <c r="B243" s="4" t="s">
        <v>161</v>
      </c>
      <c r="C243" s="4" t="s">
        <v>153</v>
      </c>
      <c r="D243" s="4" t="s">
        <v>156</v>
      </c>
      <c r="E243" s="8">
        <v>4828</v>
      </c>
      <c r="F243" s="8">
        <v>0</v>
      </c>
      <c r="G243" s="8">
        <v>0</v>
      </c>
    </row>
    <row r="244" spans="1:7" s="123" customFormat="1" ht="18" customHeight="1">
      <c r="A244" s="4" t="s">
        <v>160</v>
      </c>
      <c r="B244" s="4" t="s">
        <v>161</v>
      </c>
      <c r="C244" s="4" t="s">
        <v>153</v>
      </c>
      <c r="D244" s="4" t="s">
        <v>186</v>
      </c>
      <c r="E244" s="8">
        <v>17761</v>
      </c>
      <c r="F244" s="8">
        <v>12497</v>
      </c>
      <c r="G244" s="8">
        <v>0</v>
      </c>
    </row>
    <row r="245" spans="1:7" s="123" customFormat="1" ht="18" customHeight="1">
      <c r="A245" s="4" t="s">
        <v>160</v>
      </c>
      <c r="B245" s="4" t="s">
        <v>161</v>
      </c>
      <c r="C245" s="4" t="s">
        <v>153</v>
      </c>
      <c r="D245" s="4" t="s">
        <v>157</v>
      </c>
      <c r="E245" s="8">
        <v>173523</v>
      </c>
      <c r="F245" s="8">
        <v>52678</v>
      </c>
      <c r="G245" s="8">
        <v>0</v>
      </c>
    </row>
    <row r="246" spans="1:7" s="123" customFormat="1" ht="18" customHeight="1">
      <c r="A246" s="4" t="s">
        <v>160</v>
      </c>
      <c r="B246" s="4" t="s">
        <v>162</v>
      </c>
      <c r="C246" s="4" t="s">
        <v>158</v>
      </c>
      <c r="D246" s="4" t="s">
        <v>159</v>
      </c>
      <c r="E246" s="8">
        <v>119768</v>
      </c>
      <c r="F246" s="8">
        <v>350407</v>
      </c>
      <c r="G246" s="8">
        <v>21543</v>
      </c>
    </row>
    <row r="247" spans="1:7" s="123" customFormat="1" ht="18" customHeight="1">
      <c r="A247" s="4" t="s">
        <v>160</v>
      </c>
      <c r="B247" s="4" t="s">
        <v>162</v>
      </c>
      <c r="C247" s="4" t="s">
        <v>139</v>
      </c>
      <c r="D247" s="4" t="s">
        <v>140</v>
      </c>
      <c r="E247" s="8">
        <v>12258</v>
      </c>
      <c r="F247" s="8">
        <v>3631438</v>
      </c>
      <c r="G247" s="8">
        <v>150203</v>
      </c>
    </row>
    <row r="248" spans="1:7" s="123" customFormat="1" ht="18" customHeight="1">
      <c r="A248" s="4" t="s">
        <v>160</v>
      </c>
      <c r="B248" s="4" t="s">
        <v>162</v>
      </c>
      <c r="C248" s="4" t="s">
        <v>139</v>
      </c>
      <c r="D248" s="4" t="s">
        <v>205</v>
      </c>
      <c r="E248" s="8">
        <v>0</v>
      </c>
      <c r="F248" s="8">
        <v>9522</v>
      </c>
      <c r="G248" s="8">
        <v>0</v>
      </c>
    </row>
    <row r="249" spans="1:7" s="123" customFormat="1" ht="18" customHeight="1">
      <c r="A249" s="4" t="s">
        <v>160</v>
      </c>
      <c r="B249" s="4" t="s">
        <v>162</v>
      </c>
      <c r="C249" s="4" t="s">
        <v>160</v>
      </c>
      <c r="D249" s="4" t="s">
        <v>234</v>
      </c>
      <c r="E249" s="8">
        <v>4610</v>
      </c>
      <c r="F249" s="8">
        <v>11</v>
      </c>
      <c r="G249" s="8">
        <v>0</v>
      </c>
    </row>
    <row r="250" spans="1:7" s="123" customFormat="1" ht="18" customHeight="1">
      <c r="A250" s="4" t="s">
        <v>160</v>
      </c>
      <c r="B250" s="4" t="s">
        <v>162</v>
      </c>
      <c r="C250" s="4" t="s">
        <v>160</v>
      </c>
      <c r="D250" s="4" t="s">
        <v>235</v>
      </c>
      <c r="E250" s="8">
        <v>545</v>
      </c>
      <c r="F250" s="8">
        <v>1278</v>
      </c>
      <c r="G250" s="8">
        <v>0</v>
      </c>
    </row>
    <row r="251" spans="1:7" s="123" customFormat="1" ht="18" customHeight="1">
      <c r="A251" s="4" t="s">
        <v>160</v>
      </c>
      <c r="B251" s="4" t="s">
        <v>162</v>
      </c>
      <c r="C251" s="4" t="s">
        <v>160</v>
      </c>
      <c r="D251" s="4" t="s">
        <v>236</v>
      </c>
      <c r="E251" s="8">
        <v>706</v>
      </c>
      <c r="F251" s="8">
        <v>1268</v>
      </c>
      <c r="G251" s="8">
        <v>0</v>
      </c>
    </row>
    <row r="252" spans="1:7" s="123" customFormat="1" ht="18" customHeight="1">
      <c r="A252" s="4" t="s">
        <v>160</v>
      </c>
      <c r="B252" s="4" t="s">
        <v>162</v>
      </c>
      <c r="C252" s="4" t="s">
        <v>160</v>
      </c>
      <c r="D252" s="4" t="s">
        <v>238</v>
      </c>
      <c r="E252" s="8">
        <v>77629</v>
      </c>
      <c r="F252" s="8">
        <v>284032</v>
      </c>
      <c r="G252" s="8">
        <v>54</v>
      </c>
    </row>
    <row r="253" spans="1:7" s="123" customFormat="1" ht="18" customHeight="1">
      <c r="A253" s="4" t="s">
        <v>160</v>
      </c>
      <c r="B253" s="4" t="s">
        <v>162</v>
      </c>
      <c r="C253" s="4" t="s">
        <v>160</v>
      </c>
      <c r="D253" s="4" t="s">
        <v>240</v>
      </c>
      <c r="E253" s="8">
        <v>994</v>
      </c>
      <c r="F253" s="8">
        <v>462</v>
      </c>
      <c r="G253" s="8">
        <v>0</v>
      </c>
    </row>
    <row r="254" spans="1:7" s="123" customFormat="1" ht="18" customHeight="1">
      <c r="A254" s="4" t="s">
        <v>160</v>
      </c>
      <c r="B254" s="4" t="s">
        <v>162</v>
      </c>
      <c r="C254" s="4" t="s">
        <v>160</v>
      </c>
      <c r="D254" s="4" t="s">
        <v>161</v>
      </c>
      <c r="E254" s="8">
        <v>72957</v>
      </c>
      <c r="F254" s="8">
        <v>63258</v>
      </c>
      <c r="G254" s="8">
        <v>0</v>
      </c>
    </row>
    <row r="255" spans="1:7" s="123" customFormat="1" ht="18" customHeight="1">
      <c r="A255" s="4" t="s">
        <v>160</v>
      </c>
      <c r="B255" s="4" t="s">
        <v>162</v>
      </c>
      <c r="C255" s="4" t="s">
        <v>160</v>
      </c>
      <c r="D255" s="4" t="s">
        <v>162</v>
      </c>
      <c r="E255" s="8">
        <v>5075</v>
      </c>
      <c r="F255" s="8">
        <v>9630</v>
      </c>
      <c r="G255" s="8">
        <v>14187</v>
      </c>
    </row>
    <row r="256" spans="1:7" s="123" customFormat="1" ht="18" customHeight="1">
      <c r="A256" s="4" t="s">
        <v>160</v>
      </c>
      <c r="B256" s="4" t="s">
        <v>162</v>
      </c>
      <c r="C256" s="4" t="s">
        <v>160</v>
      </c>
      <c r="D256" s="4" t="s">
        <v>163</v>
      </c>
      <c r="E256" s="8">
        <v>259</v>
      </c>
      <c r="F256" s="8">
        <v>0</v>
      </c>
      <c r="G256" s="8">
        <v>0</v>
      </c>
    </row>
    <row r="257" spans="1:7" s="123" customFormat="1" ht="18" customHeight="1">
      <c r="A257" s="4" t="s">
        <v>160</v>
      </c>
      <c r="B257" s="4" t="s">
        <v>162</v>
      </c>
      <c r="C257" s="4" t="s">
        <v>160</v>
      </c>
      <c r="D257" s="4" t="s">
        <v>237</v>
      </c>
      <c r="E257" s="8">
        <v>18420</v>
      </c>
      <c r="F257" s="8">
        <v>70</v>
      </c>
      <c r="G257" s="8">
        <v>0</v>
      </c>
    </row>
    <row r="258" spans="1:7" s="123" customFormat="1" ht="18" customHeight="1">
      <c r="A258" s="4" t="s">
        <v>160</v>
      </c>
      <c r="B258" s="4" t="s">
        <v>162</v>
      </c>
      <c r="C258" s="4" t="s">
        <v>141</v>
      </c>
      <c r="D258" s="4" t="s">
        <v>142</v>
      </c>
      <c r="E258" s="8">
        <v>122436</v>
      </c>
      <c r="F258" s="8">
        <v>2197075</v>
      </c>
      <c r="G258" s="8">
        <v>14488</v>
      </c>
    </row>
    <row r="259" spans="1:7" s="123" customFormat="1" ht="18" customHeight="1">
      <c r="A259" s="4" t="s">
        <v>160</v>
      </c>
      <c r="B259" s="4" t="s">
        <v>162</v>
      </c>
      <c r="C259" s="4" t="s">
        <v>149</v>
      </c>
      <c r="D259" s="4" t="s">
        <v>150</v>
      </c>
      <c r="E259" s="8">
        <v>304348</v>
      </c>
      <c r="F259" s="8">
        <v>786967</v>
      </c>
      <c r="G259" s="8">
        <v>13452</v>
      </c>
    </row>
    <row r="260" spans="1:7" s="123" customFormat="1" ht="18" customHeight="1">
      <c r="A260" s="4" t="s">
        <v>160</v>
      </c>
      <c r="B260" s="4" t="s">
        <v>162</v>
      </c>
      <c r="C260" s="4" t="s">
        <v>208</v>
      </c>
      <c r="D260" s="4" t="s">
        <v>209</v>
      </c>
      <c r="E260" s="8">
        <v>27791</v>
      </c>
      <c r="F260" s="8">
        <v>16361</v>
      </c>
      <c r="G260" s="8">
        <v>25331</v>
      </c>
    </row>
    <row r="261" spans="1:7" s="123" customFormat="1" ht="18" customHeight="1">
      <c r="A261" s="4" t="s">
        <v>160</v>
      </c>
      <c r="B261" s="4" t="s">
        <v>162</v>
      </c>
      <c r="C261" s="4" t="s">
        <v>164</v>
      </c>
      <c r="D261" s="4" t="s">
        <v>165</v>
      </c>
      <c r="E261" s="8">
        <v>9</v>
      </c>
      <c r="F261" s="8">
        <v>0</v>
      </c>
      <c r="G261" s="8">
        <v>0</v>
      </c>
    </row>
    <row r="262" spans="1:7" s="123" customFormat="1" ht="18" customHeight="1">
      <c r="A262" s="4" t="s">
        <v>160</v>
      </c>
      <c r="B262" s="4" t="s">
        <v>162</v>
      </c>
      <c r="C262" s="4" t="s">
        <v>210</v>
      </c>
      <c r="D262" s="4" t="s">
        <v>211</v>
      </c>
      <c r="E262" s="8">
        <v>4225</v>
      </c>
      <c r="F262" s="8">
        <v>690176</v>
      </c>
      <c r="G262" s="8">
        <v>302</v>
      </c>
    </row>
    <row r="263" spans="1:7" s="123" customFormat="1" ht="18" customHeight="1">
      <c r="A263" s="4" t="s">
        <v>160</v>
      </c>
      <c r="B263" s="4" t="s">
        <v>162</v>
      </c>
      <c r="C263" s="4" t="s">
        <v>166</v>
      </c>
      <c r="D263" s="4" t="s">
        <v>167</v>
      </c>
      <c r="E263" s="8">
        <v>181336</v>
      </c>
      <c r="F263" s="8">
        <v>287141</v>
      </c>
      <c r="G263" s="8">
        <v>2987</v>
      </c>
    </row>
    <row r="264" spans="1:7" s="123" customFormat="1" ht="18" customHeight="1">
      <c r="A264" s="4" t="s">
        <v>160</v>
      </c>
      <c r="B264" s="4" t="s">
        <v>162</v>
      </c>
      <c r="C264" s="4" t="s">
        <v>166</v>
      </c>
      <c r="D264" s="4" t="s">
        <v>242</v>
      </c>
      <c r="E264" s="8">
        <v>2</v>
      </c>
      <c r="F264" s="8">
        <v>0</v>
      </c>
      <c r="G264" s="8">
        <v>0</v>
      </c>
    </row>
    <row r="265" spans="1:7" s="123" customFormat="1" ht="18" customHeight="1">
      <c r="A265" s="4" t="s">
        <v>160</v>
      </c>
      <c r="B265" s="4" t="s">
        <v>162</v>
      </c>
      <c r="C265" s="4" t="s">
        <v>168</v>
      </c>
      <c r="D265" s="4" t="s">
        <v>169</v>
      </c>
      <c r="E265" s="8">
        <v>3371</v>
      </c>
      <c r="F265" s="8">
        <v>8897</v>
      </c>
      <c r="G265" s="8">
        <v>0</v>
      </c>
    </row>
    <row r="266" spans="1:7" s="123" customFormat="1" ht="18" customHeight="1">
      <c r="A266" s="4" t="s">
        <v>160</v>
      </c>
      <c r="B266" s="4" t="s">
        <v>162</v>
      </c>
      <c r="C266" s="4" t="s">
        <v>143</v>
      </c>
      <c r="D266" s="4" t="s">
        <v>144</v>
      </c>
      <c r="E266" s="8">
        <v>5519</v>
      </c>
      <c r="F266" s="8">
        <v>142396</v>
      </c>
      <c r="G266" s="8">
        <v>24000</v>
      </c>
    </row>
    <row r="267" spans="1:7" s="123" customFormat="1" ht="18" customHeight="1">
      <c r="A267" s="4" t="s">
        <v>160</v>
      </c>
      <c r="B267" s="4" t="s">
        <v>162</v>
      </c>
      <c r="C267" s="4" t="s">
        <v>143</v>
      </c>
      <c r="D267" s="4" t="s">
        <v>218</v>
      </c>
      <c r="E267" s="8">
        <v>370</v>
      </c>
      <c r="F267" s="8">
        <v>40443</v>
      </c>
      <c r="G267" s="8">
        <v>100</v>
      </c>
    </row>
    <row r="268" spans="1:7" s="123" customFormat="1" ht="18" customHeight="1">
      <c r="A268" s="4" t="s">
        <v>160</v>
      </c>
      <c r="B268" s="4" t="s">
        <v>162</v>
      </c>
      <c r="C268" s="4" t="s">
        <v>170</v>
      </c>
      <c r="D268" s="4" t="s">
        <v>171</v>
      </c>
      <c r="E268" s="8">
        <v>23808</v>
      </c>
      <c r="F268" s="8">
        <v>40647</v>
      </c>
      <c r="G268" s="8">
        <v>0</v>
      </c>
    </row>
    <row r="269" spans="1:7" s="123" customFormat="1" ht="18" customHeight="1">
      <c r="A269" s="4" t="s">
        <v>160</v>
      </c>
      <c r="B269" s="4" t="s">
        <v>162</v>
      </c>
      <c r="C269" s="4" t="s">
        <v>151</v>
      </c>
      <c r="D269" s="4" t="s">
        <v>172</v>
      </c>
      <c r="E269" s="8">
        <v>0</v>
      </c>
      <c r="F269" s="8">
        <v>0</v>
      </c>
      <c r="G269" s="8">
        <v>0</v>
      </c>
    </row>
    <row r="270" spans="1:7" s="123" customFormat="1" ht="18" customHeight="1">
      <c r="A270" s="4" t="s">
        <v>160</v>
      </c>
      <c r="B270" s="4" t="s">
        <v>162</v>
      </c>
      <c r="C270" s="4" t="s">
        <v>151</v>
      </c>
      <c r="D270" s="4" t="s">
        <v>248</v>
      </c>
      <c r="E270" s="8">
        <v>8817</v>
      </c>
      <c r="F270" s="8">
        <v>5898</v>
      </c>
      <c r="G270" s="8">
        <v>0</v>
      </c>
    </row>
    <row r="271" spans="1:7" s="123" customFormat="1" ht="18" customHeight="1">
      <c r="A271" s="4" t="s">
        <v>160</v>
      </c>
      <c r="B271" s="4" t="s">
        <v>162</v>
      </c>
      <c r="C271" s="4" t="s">
        <v>151</v>
      </c>
      <c r="D271" s="4" t="s">
        <v>152</v>
      </c>
      <c r="E271" s="8">
        <v>225946</v>
      </c>
      <c r="F271" s="8">
        <v>1202830</v>
      </c>
      <c r="G271" s="8">
        <v>3467095</v>
      </c>
    </row>
    <row r="272" spans="1:7" s="123" customFormat="1" ht="18" customHeight="1">
      <c r="A272" s="4" t="s">
        <v>160</v>
      </c>
      <c r="B272" s="4" t="s">
        <v>162</v>
      </c>
      <c r="C272" s="4" t="s">
        <v>220</v>
      </c>
      <c r="D272" s="4" t="s">
        <v>221</v>
      </c>
      <c r="E272" s="8">
        <v>0</v>
      </c>
      <c r="F272" s="8">
        <v>328558</v>
      </c>
      <c r="G272" s="8">
        <v>0</v>
      </c>
    </row>
    <row r="273" spans="1:7" s="123" customFormat="1" ht="18" customHeight="1">
      <c r="A273" s="4" t="s">
        <v>160</v>
      </c>
      <c r="B273" s="4" t="s">
        <v>162</v>
      </c>
      <c r="C273" s="4" t="s">
        <v>173</v>
      </c>
      <c r="D273" s="4" t="s">
        <v>222</v>
      </c>
      <c r="E273" s="8">
        <v>31807</v>
      </c>
      <c r="F273" s="8">
        <v>16025</v>
      </c>
      <c r="G273" s="8">
        <v>5980</v>
      </c>
    </row>
    <row r="274" spans="1:7" s="123" customFormat="1" ht="18" customHeight="1">
      <c r="A274" s="4" t="s">
        <v>160</v>
      </c>
      <c r="B274" s="4" t="s">
        <v>162</v>
      </c>
      <c r="C274" s="4" t="s">
        <v>173</v>
      </c>
      <c r="D274" s="4" t="s">
        <v>223</v>
      </c>
      <c r="E274" s="8">
        <v>4994</v>
      </c>
      <c r="F274" s="8">
        <v>646</v>
      </c>
      <c r="G274" s="8">
        <v>0</v>
      </c>
    </row>
    <row r="275" spans="1:7" s="123" customFormat="1" ht="18" customHeight="1">
      <c r="A275" s="4" t="s">
        <v>160</v>
      </c>
      <c r="B275" s="4" t="s">
        <v>162</v>
      </c>
      <c r="C275" s="4" t="s">
        <v>173</v>
      </c>
      <c r="D275" s="4" t="s">
        <v>174</v>
      </c>
      <c r="E275" s="8">
        <v>20</v>
      </c>
      <c r="F275" s="8">
        <v>0</v>
      </c>
      <c r="G275" s="8">
        <v>0</v>
      </c>
    </row>
    <row r="276" spans="1:7" s="123" customFormat="1" ht="18" customHeight="1">
      <c r="A276" s="4" t="s">
        <v>160</v>
      </c>
      <c r="B276" s="4" t="s">
        <v>162</v>
      </c>
      <c r="C276" s="4" t="s">
        <v>175</v>
      </c>
      <c r="D276" s="4" t="s">
        <v>176</v>
      </c>
      <c r="E276" s="8">
        <v>519694</v>
      </c>
      <c r="F276" s="8">
        <v>655365</v>
      </c>
      <c r="G276" s="8">
        <v>50274</v>
      </c>
    </row>
    <row r="277" spans="1:7" s="123" customFormat="1" ht="18" customHeight="1">
      <c r="A277" s="4" t="s">
        <v>160</v>
      </c>
      <c r="B277" s="4" t="s">
        <v>162</v>
      </c>
      <c r="C277" s="4" t="s">
        <v>175</v>
      </c>
      <c r="D277" s="4" t="s">
        <v>177</v>
      </c>
      <c r="E277" s="8">
        <v>14815</v>
      </c>
      <c r="F277" s="8">
        <v>12390</v>
      </c>
      <c r="G277" s="8">
        <v>2</v>
      </c>
    </row>
    <row r="278" spans="1:7" s="123" customFormat="1" ht="18" customHeight="1">
      <c r="A278" s="4" t="s">
        <v>160</v>
      </c>
      <c r="B278" s="4" t="s">
        <v>162</v>
      </c>
      <c r="C278" s="4" t="s">
        <v>178</v>
      </c>
      <c r="D278" s="4" t="s">
        <v>179</v>
      </c>
      <c r="E278" s="8">
        <v>82720</v>
      </c>
      <c r="F278" s="8">
        <v>81471</v>
      </c>
      <c r="G278" s="8">
        <v>10</v>
      </c>
    </row>
    <row r="279" spans="1:7" s="123" customFormat="1" ht="18" customHeight="1">
      <c r="A279" s="4" t="s">
        <v>160</v>
      </c>
      <c r="B279" s="4" t="s">
        <v>162</v>
      </c>
      <c r="C279" s="4" t="s">
        <v>180</v>
      </c>
      <c r="D279" s="4" t="s">
        <v>181</v>
      </c>
      <c r="E279" s="8">
        <v>56126</v>
      </c>
      <c r="F279" s="8">
        <v>146501</v>
      </c>
      <c r="G279" s="8">
        <v>6679</v>
      </c>
    </row>
    <row r="280" spans="1:7" s="123" customFormat="1" ht="18" customHeight="1">
      <c r="A280" s="4" t="s">
        <v>160</v>
      </c>
      <c r="B280" s="4" t="s">
        <v>162</v>
      </c>
      <c r="C280" s="4" t="s">
        <v>182</v>
      </c>
      <c r="D280" s="4" t="s">
        <v>183</v>
      </c>
      <c r="E280" s="8">
        <v>1007</v>
      </c>
      <c r="F280" s="8">
        <v>1215</v>
      </c>
      <c r="G280" s="8">
        <v>0</v>
      </c>
    </row>
    <row r="281" spans="1:7" s="123" customFormat="1" ht="18" customHeight="1">
      <c r="A281" s="4" t="s">
        <v>160</v>
      </c>
      <c r="B281" s="4" t="s">
        <v>162</v>
      </c>
      <c r="C281" s="4" t="s">
        <v>182</v>
      </c>
      <c r="D281" s="4" t="s">
        <v>249</v>
      </c>
      <c r="E281" s="8">
        <v>29</v>
      </c>
      <c r="F281" s="8">
        <v>0</v>
      </c>
      <c r="G281" s="8">
        <v>0</v>
      </c>
    </row>
    <row r="282" spans="1:7" s="123" customFormat="1" ht="18" customHeight="1">
      <c r="A282" s="4" t="s">
        <v>160</v>
      </c>
      <c r="B282" s="4" t="s">
        <v>162</v>
      </c>
      <c r="C282" s="4" t="s">
        <v>182</v>
      </c>
      <c r="D282" s="4" t="s">
        <v>233</v>
      </c>
      <c r="E282" s="8">
        <v>14</v>
      </c>
      <c r="F282" s="8">
        <v>0</v>
      </c>
      <c r="G282" s="8">
        <v>0</v>
      </c>
    </row>
    <row r="283" spans="1:7" s="123" customFormat="1" ht="18" customHeight="1">
      <c r="A283" s="4" t="s">
        <v>160</v>
      </c>
      <c r="B283" s="4" t="s">
        <v>162</v>
      </c>
      <c r="C283" s="4" t="s">
        <v>184</v>
      </c>
      <c r="D283" s="4" t="s">
        <v>185</v>
      </c>
      <c r="E283" s="8">
        <v>103456</v>
      </c>
      <c r="F283" s="8">
        <v>487889</v>
      </c>
      <c r="G283" s="8">
        <v>424</v>
      </c>
    </row>
    <row r="284" spans="1:7" s="123" customFormat="1" ht="18" customHeight="1">
      <c r="A284" s="4" t="s">
        <v>160</v>
      </c>
      <c r="B284" s="4" t="s">
        <v>162</v>
      </c>
      <c r="C284" s="4" t="s">
        <v>153</v>
      </c>
      <c r="D284" s="4" t="s">
        <v>154</v>
      </c>
      <c r="E284" s="8">
        <v>197077</v>
      </c>
      <c r="F284" s="8">
        <v>100160</v>
      </c>
      <c r="G284" s="8">
        <v>2368</v>
      </c>
    </row>
    <row r="285" spans="1:7" s="123" customFormat="1" ht="18" customHeight="1">
      <c r="A285" s="4" t="s">
        <v>160</v>
      </c>
      <c r="B285" s="4" t="s">
        <v>162</v>
      </c>
      <c r="C285" s="4" t="s">
        <v>153</v>
      </c>
      <c r="D285" s="4" t="s">
        <v>155</v>
      </c>
      <c r="E285" s="8">
        <v>675</v>
      </c>
      <c r="F285" s="8">
        <v>0</v>
      </c>
      <c r="G285" s="8">
        <v>0</v>
      </c>
    </row>
    <row r="286" spans="1:7" s="123" customFormat="1" ht="18" customHeight="1">
      <c r="A286" s="4" t="s">
        <v>160</v>
      </c>
      <c r="B286" s="4" t="s">
        <v>162</v>
      </c>
      <c r="C286" s="4" t="s">
        <v>153</v>
      </c>
      <c r="D286" s="4" t="s">
        <v>156</v>
      </c>
      <c r="E286" s="8">
        <v>146</v>
      </c>
      <c r="F286" s="8">
        <v>0</v>
      </c>
      <c r="G286" s="8">
        <v>0</v>
      </c>
    </row>
    <row r="287" spans="1:7" s="123" customFormat="1" ht="18" customHeight="1">
      <c r="A287" s="4" t="s">
        <v>160</v>
      </c>
      <c r="B287" s="4" t="s">
        <v>162</v>
      </c>
      <c r="C287" s="4" t="s">
        <v>153</v>
      </c>
      <c r="D287" s="4" t="s">
        <v>186</v>
      </c>
      <c r="E287" s="8">
        <v>186280</v>
      </c>
      <c r="F287" s="8">
        <v>675546</v>
      </c>
      <c r="G287" s="8">
        <v>1147</v>
      </c>
    </row>
    <row r="288" spans="1:7" s="123" customFormat="1" ht="18" customHeight="1">
      <c r="A288" s="4" t="s">
        <v>160</v>
      </c>
      <c r="B288" s="4" t="s">
        <v>162</v>
      </c>
      <c r="C288" s="4" t="s">
        <v>153</v>
      </c>
      <c r="D288" s="4" t="s">
        <v>157</v>
      </c>
      <c r="E288" s="8">
        <v>771293</v>
      </c>
      <c r="F288" s="8">
        <v>2922137</v>
      </c>
      <c r="G288" s="8">
        <v>2714641</v>
      </c>
    </row>
    <row r="289" spans="1:7" s="123" customFormat="1" ht="18" customHeight="1">
      <c r="A289" s="4" t="s">
        <v>160</v>
      </c>
      <c r="B289" s="4" t="s">
        <v>163</v>
      </c>
      <c r="C289" s="4" t="s">
        <v>158</v>
      </c>
      <c r="D289" s="4" t="s">
        <v>159</v>
      </c>
      <c r="E289" s="8">
        <v>0</v>
      </c>
      <c r="F289" s="8">
        <v>0</v>
      </c>
      <c r="G289" s="8">
        <v>0</v>
      </c>
    </row>
    <row r="290" spans="1:7" s="123" customFormat="1" ht="18" customHeight="1">
      <c r="A290" s="4" t="s">
        <v>160</v>
      </c>
      <c r="B290" s="4" t="s">
        <v>163</v>
      </c>
      <c r="C290" s="4" t="s">
        <v>160</v>
      </c>
      <c r="D290" s="4" t="s">
        <v>241</v>
      </c>
      <c r="E290" s="8">
        <v>35</v>
      </c>
      <c r="F290" s="8">
        <v>0</v>
      </c>
      <c r="G290" s="8">
        <v>0</v>
      </c>
    </row>
    <row r="291" spans="1:7" s="123" customFormat="1" ht="18" customHeight="1">
      <c r="A291" s="4" t="s">
        <v>160</v>
      </c>
      <c r="B291" s="4" t="s">
        <v>163</v>
      </c>
      <c r="C291" s="4" t="s">
        <v>160</v>
      </c>
      <c r="D291" s="4" t="s">
        <v>162</v>
      </c>
      <c r="E291" s="8">
        <v>67</v>
      </c>
      <c r="F291" s="8">
        <v>380</v>
      </c>
      <c r="G291" s="8">
        <v>0</v>
      </c>
    </row>
    <row r="292" spans="1:7" s="123" customFormat="1" ht="18" customHeight="1">
      <c r="A292" s="4" t="s">
        <v>160</v>
      </c>
      <c r="B292" s="4" t="s">
        <v>163</v>
      </c>
      <c r="C292" s="4" t="s">
        <v>149</v>
      </c>
      <c r="D292" s="4" t="s">
        <v>150</v>
      </c>
      <c r="E292" s="8">
        <v>0</v>
      </c>
      <c r="F292" s="8">
        <v>0</v>
      </c>
      <c r="G292" s="8">
        <v>0</v>
      </c>
    </row>
    <row r="293" spans="1:7" s="123" customFormat="1" ht="18" customHeight="1">
      <c r="A293" s="4" t="s">
        <v>160</v>
      </c>
      <c r="B293" s="4" t="s">
        <v>163</v>
      </c>
      <c r="C293" s="4" t="s">
        <v>210</v>
      </c>
      <c r="D293" s="4" t="s">
        <v>211</v>
      </c>
      <c r="E293" s="8">
        <v>0</v>
      </c>
      <c r="F293" s="8">
        <v>0</v>
      </c>
      <c r="G293" s="8">
        <v>0</v>
      </c>
    </row>
    <row r="294" spans="1:7" s="123" customFormat="1" ht="18" customHeight="1">
      <c r="A294" s="4" t="s">
        <v>160</v>
      </c>
      <c r="B294" s="4" t="s">
        <v>163</v>
      </c>
      <c r="C294" s="4" t="s">
        <v>166</v>
      </c>
      <c r="D294" s="4" t="s">
        <v>167</v>
      </c>
      <c r="E294" s="8">
        <v>161</v>
      </c>
      <c r="F294" s="8">
        <v>0</v>
      </c>
      <c r="G294" s="8">
        <v>0</v>
      </c>
    </row>
    <row r="295" spans="1:7" s="123" customFormat="1" ht="18" customHeight="1">
      <c r="A295" s="4" t="s">
        <v>160</v>
      </c>
      <c r="B295" s="4" t="s">
        <v>163</v>
      </c>
      <c r="C295" s="4" t="s">
        <v>151</v>
      </c>
      <c r="D295" s="4" t="s">
        <v>152</v>
      </c>
      <c r="E295" s="8">
        <v>0</v>
      </c>
      <c r="F295" s="8">
        <v>0</v>
      </c>
      <c r="G295" s="8">
        <v>0</v>
      </c>
    </row>
    <row r="296" spans="1:7" s="123" customFormat="1" ht="18" customHeight="1">
      <c r="A296" s="4" t="s">
        <v>160</v>
      </c>
      <c r="B296" s="4" t="s">
        <v>163</v>
      </c>
      <c r="C296" s="4" t="s">
        <v>175</v>
      </c>
      <c r="D296" s="4" t="s">
        <v>176</v>
      </c>
      <c r="E296" s="8">
        <v>352</v>
      </c>
      <c r="F296" s="8">
        <v>500</v>
      </c>
      <c r="G296" s="8">
        <v>0</v>
      </c>
    </row>
    <row r="297" spans="1:7" s="123" customFormat="1" ht="18" customHeight="1">
      <c r="A297" s="4" t="s">
        <v>160</v>
      </c>
      <c r="B297" s="4" t="s">
        <v>163</v>
      </c>
      <c r="C297" s="4" t="s">
        <v>153</v>
      </c>
      <c r="D297" s="4" t="s">
        <v>154</v>
      </c>
      <c r="E297" s="8">
        <v>0</v>
      </c>
      <c r="F297" s="8">
        <v>0</v>
      </c>
      <c r="G297" s="8">
        <v>0</v>
      </c>
    </row>
    <row r="298" spans="1:7" s="123" customFormat="1" ht="18" customHeight="1">
      <c r="A298" s="4" t="s">
        <v>160</v>
      </c>
      <c r="B298" s="4" t="s">
        <v>163</v>
      </c>
      <c r="C298" s="4" t="s">
        <v>153</v>
      </c>
      <c r="D298" s="4" t="s">
        <v>186</v>
      </c>
      <c r="E298" s="8">
        <v>606</v>
      </c>
      <c r="F298" s="8">
        <v>0</v>
      </c>
      <c r="G298" s="8">
        <v>0</v>
      </c>
    </row>
    <row r="299" spans="1:7" s="123" customFormat="1" ht="18" customHeight="1">
      <c r="A299" s="4" t="s">
        <v>160</v>
      </c>
      <c r="B299" s="4" t="s">
        <v>163</v>
      </c>
      <c r="C299" s="4" t="s">
        <v>153</v>
      </c>
      <c r="D299" s="4" t="s">
        <v>157</v>
      </c>
      <c r="E299" s="8">
        <v>5598</v>
      </c>
      <c r="F299" s="8">
        <v>0</v>
      </c>
      <c r="G299" s="8">
        <v>0</v>
      </c>
    </row>
    <row r="300" spans="1:7" s="123" customFormat="1" ht="18" customHeight="1">
      <c r="A300" s="4" t="s">
        <v>160</v>
      </c>
      <c r="B300" s="4" t="s">
        <v>237</v>
      </c>
      <c r="C300" s="4" t="s">
        <v>160</v>
      </c>
      <c r="D300" s="4" t="s">
        <v>234</v>
      </c>
      <c r="E300" s="8">
        <v>229</v>
      </c>
      <c r="F300" s="8">
        <v>0</v>
      </c>
      <c r="G300" s="8">
        <v>0</v>
      </c>
    </row>
    <row r="301" spans="1:7" s="123" customFormat="1" ht="18" customHeight="1">
      <c r="A301" s="4" t="s">
        <v>160</v>
      </c>
      <c r="B301" s="4" t="s">
        <v>237</v>
      </c>
      <c r="C301" s="4" t="s">
        <v>160</v>
      </c>
      <c r="D301" s="4" t="s">
        <v>238</v>
      </c>
      <c r="E301" s="8">
        <v>19</v>
      </c>
      <c r="F301" s="8">
        <v>0</v>
      </c>
      <c r="G301" s="8">
        <v>0</v>
      </c>
    </row>
    <row r="302" spans="1:7" s="123" customFormat="1" ht="18" customHeight="1">
      <c r="A302" s="4" t="s">
        <v>160</v>
      </c>
      <c r="B302" s="4" t="s">
        <v>237</v>
      </c>
      <c r="C302" s="4" t="s">
        <v>160</v>
      </c>
      <c r="D302" s="4" t="s">
        <v>162</v>
      </c>
      <c r="E302" s="8">
        <v>18239</v>
      </c>
      <c r="F302" s="8">
        <v>7698</v>
      </c>
      <c r="G302" s="8">
        <v>0</v>
      </c>
    </row>
    <row r="303" spans="1:7" s="123" customFormat="1" ht="18" customHeight="1">
      <c r="A303" s="4" t="s">
        <v>160</v>
      </c>
      <c r="B303" s="4" t="s">
        <v>237</v>
      </c>
      <c r="C303" s="4" t="s">
        <v>149</v>
      </c>
      <c r="D303" s="4" t="s">
        <v>150</v>
      </c>
      <c r="E303" s="8">
        <v>221</v>
      </c>
      <c r="F303" s="8">
        <v>0</v>
      </c>
      <c r="G303" s="8">
        <v>0</v>
      </c>
    </row>
    <row r="304" spans="1:7" s="123" customFormat="1" ht="18" customHeight="1">
      <c r="A304" s="4" t="s">
        <v>160</v>
      </c>
      <c r="B304" s="4" t="s">
        <v>237</v>
      </c>
      <c r="C304" s="4" t="s">
        <v>166</v>
      </c>
      <c r="D304" s="4" t="s">
        <v>242</v>
      </c>
      <c r="E304" s="8">
        <v>6932</v>
      </c>
      <c r="F304" s="8">
        <v>974</v>
      </c>
      <c r="G304" s="8">
        <v>0</v>
      </c>
    </row>
    <row r="305" spans="1:7" s="123" customFormat="1" ht="18" customHeight="1">
      <c r="A305" s="4" t="s">
        <v>160</v>
      </c>
      <c r="B305" s="4" t="s">
        <v>237</v>
      </c>
      <c r="C305" s="4" t="s">
        <v>153</v>
      </c>
      <c r="D305" s="4" t="s">
        <v>155</v>
      </c>
      <c r="E305" s="8">
        <v>562</v>
      </c>
      <c r="F305" s="8">
        <v>0</v>
      </c>
      <c r="G305" s="8">
        <v>0</v>
      </c>
    </row>
    <row r="306" spans="1:7" s="123" customFormat="1" ht="18" customHeight="1">
      <c r="A306" s="4" t="s">
        <v>141</v>
      </c>
      <c r="B306" s="4" t="s">
        <v>142</v>
      </c>
      <c r="C306" s="4" t="s">
        <v>137</v>
      </c>
      <c r="D306" s="4" t="s">
        <v>131</v>
      </c>
      <c r="E306" s="8">
        <v>337</v>
      </c>
      <c r="F306" s="8">
        <v>56314</v>
      </c>
      <c r="G306" s="8">
        <v>84</v>
      </c>
    </row>
    <row r="307" spans="1:7" s="123" customFormat="1" ht="18" customHeight="1">
      <c r="A307" s="4" t="s">
        <v>141</v>
      </c>
      <c r="B307" s="4" t="s">
        <v>142</v>
      </c>
      <c r="C307" s="4" t="s">
        <v>137</v>
      </c>
      <c r="D307" s="4" t="s">
        <v>138</v>
      </c>
      <c r="E307" s="8">
        <v>1319</v>
      </c>
      <c r="F307" s="8">
        <v>96822</v>
      </c>
      <c r="G307" s="8">
        <v>329</v>
      </c>
    </row>
    <row r="308" spans="1:7" s="123" customFormat="1" ht="18" customHeight="1">
      <c r="A308" s="4" t="s">
        <v>141</v>
      </c>
      <c r="B308" s="4" t="s">
        <v>142</v>
      </c>
      <c r="C308" s="4" t="s">
        <v>158</v>
      </c>
      <c r="D308" s="4" t="s">
        <v>159</v>
      </c>
      <c r="E308" s="8">
        <v>138</v>
      </c>
      <c r="F308" s="8">
        <v>0</v>
      </c>
      <c r="G308" s="8">
        <v>0</v>
      </c>
    </row>
    <row r="309" spans="1:7" s="123" customFormat="1" ht="18" customHeight="1">
      <c r="A309" s="4" t="s">
        <v>141</v>
      </c>
      <c r="B309" s="4" t="s">
        <v>142</v>
      </c>
      <c r="C309" s="4" t="s">
        <v>139</v>
      </c>
      <c r="D309" s="4" t="s">
        <v>195</v>
      </c>
      <c r="E309" s="8">
        <v>0</v>
      </c>
      <c r="F309" s="8">
        <v>797</v>
      </c>
      <c r="G309" s="8">
        <v>0</v>
      </c>
    </row>
    <row r="310" spans="1:7" s="123" customFormat="1" ht="18" customHeight="1">
      <c r="A310" s="4" t="s">
        <v>141</v>
      </c>
      <c r="B310" s="4" t="s">
        <v>142</v>
      </c>
      <c r="C310" s="4" t="s">
        <v>139</v>
      </c>
      <c r="D310" s="4" t="s">
        <v>140</v>
      </c>
      <c r="E310" s="8">
        <v>64381</v>
      </c>
      <c r="F310" s="8">
        <v>2217985</v>
      </c>
      <c r="G310" s="8">
        <v>4838</v>
      </c>
    </row>
    <row r="311" spans="1:7" s="123" customFormat="1" ht="18" customHeight="1">
      <c r="A311" s="4" t="s">
        <v>141</v>
      </c>
      <c r="B311" s="4" t="s">
        <v>142</v>
      </c>
      <c r="C311" s="4" t="s">
        <v>206</v>
      </c>
      <c r="D311" s="4" t="s">
        <v>207</v>
      </c>
      <c r="E311" s="8">
        <v>218</v>
      </c>
      <c r="F311" s="8">
        <v>550</v>
      </c>
      <c r="G311" s="8">
        <v>0</v>
      </c>
    </row>
    <row r="312" spans="1:7" s="123" customFormat="1" ht="18" customHeight="1">
      <c r="A312" s="4" t="s">
        <v>141</v>
      </c>
      <c r="B312" s="4" t="s">
        <v>142</v>
      </c>
      <c r="C312" s="4" t="s">
        <v>160</v>
      </c>
      <c r="D312" s="4" t="s">
        <v>162</v>
      </c>
      <c r="E312" s="8">
        <v>123963</v>
      </c>
      <c r="F312" s="8">
        <v>1757168</v>
      </c>
      <c r="G312" s="8">
        <v>1708</v>
      </c>
    </row>
    <row r="313" spans="1:7" s="123" customFormat="1" ht="18" customHeight="1">
      <c r="A313" s="4" t="s">
        <v>141</v>
      </c>
      <c r="B313" s="4" t="s">
        <v>142</v>
      </c>
      <c r="C313" s="4" t="s">
        <v>160</v>
      </c>
      <c r="D313" s="4" t="s">
        <v>163</v>
      </c>
      <c r="E313" s="8">
        <v>0</v>
      </c>
      <c r="F313" s="8">
        <v>0</v>
      </c>
      <c r="G313" s="8">
        <v>0</v>
      </c>
    </row>
    <row r="314" spans="1:7" s="123" customFormat="1" ht="18" customHeight="1">
      <c r="A314" s="4" t="s">
        <v>141</v>
      </c>
      <c r="B314" s="4" t="s">
        <v>142</v>
      </c>
      <c r="C314" s="4" t="s">
        <v>141</v>
      </c>
      <c r="D314" s="4" t="s">
        <v>142</v>
      </c>
      <c r="E314" s="8">
        <v>46</v>
      </c>
      <c r="F314" s="8">
        <v>0</v>
      </c>
      <c r="G314" s="8">
        <v>0</v>
      </c>
    </row>
    <row r="315" spans="1:7" s="123" customFormat="1" ht="18" customHeight="1">
      <c r="A315" s="4" t="s">
        <v>141</v>
      </c>
      <c r="B315" s="4" t="s">
        <v>142</v>
      </c>
      <c r="C315" s="4" t="s">
        <v>141</v>
      </c>
      <c r="D315" s="4" t="s">
        <v>250</v>
      </c>
      <c r="E315" s="8">
        <v>51583</v>
      </c>
      <c r="F315" s="8">
        <v>114497</v>
      </c>
      <c r="G315" s="8">
        <v>0</v>
      </c>
    </row>
    <row r="316" spans="1:7" s="123" customFormat="1" ht="18" customHeight="1">
      <c r="A316" s="4" t="s">
        <v>141</v>
      </c>
      <c r="B316" s="4" t="s">
        <v>142</v>
      </c>
      <c r="C316" s="4" t="s">
        <v>149</v>
      </c>
      <c r="D316" s="4" t="s">
        <v>150</v>
      </c>
      <c r="E316" s="8">
        <v>301619</v>
      </c>
      <c r="F316" s="8">
        <v>1198879</v>
      </c>
      <c r="G316" s="8">
        <v>9744</v>
      </c>
    </row>
    <row r="317" spans="1:7" s="123" customFormat="1" ht="18" customHeight="1">
      <c r="A317" s="4" t="s">
        <v>141</v>
      </c>
      <c r="B317" s="4" t="s">
        <v>142</v>
      </c>
      <c r="C317" s="4" t="s">
        <v>208</v>
      </c>
      <c r="D317" s="4" t="s">
        <v>209</v>
      </c>
      <c r="E317" s="8">
        <v>775</v>
      </c>
      <c r="F317" s="8">
        <v>1420</v>
      </c>
      <c r="G317" s="8">
        <v>0</v>
      </c>
    </row>
    <row r="318" spans="1:7" s="123" customFormat="1" ht="18" customHeight="1">
      <c r="A318" s="4" t="s">
        <v>141</v>
      </c>
      <c r="B318" s="4" t="s">
        <v>142</v>
      </c>
      <c r="C318" s="4" t="s">
        <v>164</v>
      </c>
      <c r="D318" s="4" t="s">
        <v>165</v>
      </c>
      <c r="E318" s="8">
        <v>957</v>
      </c>
      <c r="F318" s="8">
        <v>0</v>
      </c>
      <c r="G318" s="8">
        <v>0</v>
      </c>
    </row>
    <row r="319" spans="1:7" s="123" customFormat="1" ht="18" customHeight="1">
      <c r="A319" s="4" t="s">
        <v>141</v>
      </c>
      <c r="B319" s="4" t="s">
        <v>142</v>
      </c>
      <c r="C319" s="4" t="s">
        <v>210</v>
      </c>
      <c r="D319" s="4" t="s">
        <v>251</v>
      </c>
      <c r="E319" s="8">
        <v>0</v>
      </c>
      <c r="F319" s="8">
        <v>0</v>
      </c>
      <c r="G319" s="8">
        <v>0</v>
      </c>
    </row>
    <row r="320" spans="1:7" s="123" customFormat="1" ht="18" customHeight="1">
      <c r="A320" s="4" t="s">
        <v>141</v>
      </c>
      <c r="B320" s="4" t="s">
        <v>142</v>
      </c>
      <c r="C320" s="4" t="s">
        <v>210</v>
      </c>
      <c r="D320" s="4" t="s">
        <v>211</v>
      </c>
      <c r="E320" s="8">
        <v>91801</v>
      </c>
      <c r="F320" s="8">
        <v>395273</v>
      </c>
      <c r="G320" s="8">
        <v>4739</v>
      </c>
    </row>
    <row r="321" spans="1:7" s="123" customFormat="1" ht="18" customHeight="1">
      <c r="A321" s="4" t="s">
        <v>141</v>
      </c>
      <c r="B321" s="4" t="s">
        <v>142</v>
      </c>
      <c r="C321" s="4" t="s">
        <v>166</v>
      </c>
      <c r="D321" s="4" t="s">
        <v>167</v>
      </c>
      <c r="E321" s="8">
        <v>22379</v>
      </c>
      <c r="F321" s="8">
        <v>192513</v>
      </c>
      <c r="G321" s="8">
        <v>0</v>
      </c>
    </row>
    <row r="322" spans="1:7" s="123" customFormat="1" ht="18" customHeight="1">
      <c r="A322" s="4" t="s">
        <v>141</v>
      </c>
      <c r="B322" s="4" t="s">
        <v>142</v>
      </c>
      <c r="C322" s="4" t="s">
        <v>168</v>
      </c>
      <c r="D322" s="4" t="s">
        <v>169</v>
      </c>
      <c r="E322" s="8">
        <v>174</v>
      </c>
      <c r="F322" s="8">
        <v>0</v>
      </c>
      <c r="G322" s="8">
        <v>0</v>
      </c>
    </row>
    <row r="323" spans="1:7" s="123" customFormat="1" ht="18" customHeight="1">
      <c r="A323" s="4" t="s">
        <v>141</v>
      </c>
      <c r="B323" s="4" t="s">
        <v>142</v>
      </c>
      <c r="C323" s="4" t="s">
        <v>143</v>
      </c>
      <c r="D323" s="4" t="s">
        <v>144</v>
      </c>
      <c r="E323" s="8">
        <v>95073</v>
      </c>
      <c r="F323" s="8">
        <v>556387</v>
      </c>
      <c r="G323" s="8">
        <v>6184</v>
      </c>
    </row>
    <row r="324" spans="1:7" s="123" customFormat="1" ht="18" customHeight="1">
      <c r="A324" s="4" t="s">
        <v>141</v>
      </c>
      <c r="B324" s="4" t="s">
        <v>142</v>
      </c>
      <c r="C324" s="4" t="s">
        <v>143</v>
      </c>
      <c r="D324" s="4" t="s">
        <v>218</v>
      </c>
      <c r="E324" s="8">
        <v>3718</v>
      </c>
      <c r="F324" s="8">
        <v>68679</v>
      </c>
      <c r="G324" s="8">
        <v>402</v>
      </c>
    </row>
    <row r="325" spans="1:7" s="123" customFormat="1" ht="18" customHeight="1">
      <c r="A325" s="4" t="s">
        <v>141</v>
      </c>
      <c r="B325" s="4" t="s">
        <v>142</v>
      </c>
      <c r="C325" s="4" t="s">
        <v>170</v>
      </c>
      <c r="D325" s="4" t="s">
        <v>171</v>
      </c>
      <c r="E325" s="8">
        <v>0</v>
      </c>
      <c r="F325" s="8">
        <v>0</v>
      </c>
      <c r="G325" s="8">
        <v>0</v>
      </c>
    </row>
    <row r="326" spans="1:7" s="123" customFormat="1" ht="18" customHeight="1">
      <c r="A326" s="4" t="s">
        <v>141</v>
      </c>
      <c r="B326" s="4" t="s">
        <v>142</v>
      </c>
      <c r="C326" s="4" t="s">
        <v>151</v>
      </c>
      <c r="D326" s="4" t="s">
        <v>152</v>
      </c>
      <c r="E326" s="8">
        <v>186984</v>
      </c>
      <c r="F326" s="8">
        <v>611058</v>
      </c>
      <c r="G326" s="8">
        <v>1982</v>
      </c>
    </row>
    <row r="327" spans="1:7" s="123" customFormat="1" ht="18" customHeight="1">
      <c r="A327" s="4" t="s">
        <v>141</v>
      </c>
      <c r="B327" s="4" t="s">
        <v>142</v>
      </c>
      <c r="C327" s="4" t="s">
        <v>220</v>
      </c>
      <c r="D327" s="4" t="s">
        <v>221</v>
      </c>
      <c r="E327" s="8">
        <v>94627</v>
      </c>
      <c r="F327" s="8">
        <v>764999</v>
      </c>
      <c r="G327" s="8">
        <v>27015</v>
      </c>
    </row>
    <row r="328" spans="1:7" s="123" customFormat="1" ht="18" customHeight="1">
      <c r="A328" s="4" t="s">
        <v>141</v>
      </c>
      <c r="B328" s="4" t="s">
        <v>142</v>
      </c>
      <c r="C328" s="4" t="s">
        <v>173</v>
      </c>
      <c r="D328" s="4" t="s">
        <v>222</v>
      </c>
      <c r="E328" s="8">
        <v>9252</v>
      </c>
      <c r="F328" s="8">
        <v>12972</v>
      </c>
      <c r="G328" s="8">
        <v>0</v>
      </c>
    </row>
    <row r="329" spans="1:7" s="123" customFormat="1" ht="18" customHeight="1">
      <c r="A329" s="4" t="s">
        <v>141</v>
      </c>
      <c r="B329" s="4" t="s">
        <v>142</v>
      </c>
      <c r="C329" s="4" t="s">
        <v>173</v>
      </c>
      <c r="D329" s="4" t="s">
        <v>174</v>
      </c>
      <c r="E329" s="8">
        <v>91</v>
      </c>
      <c r="F329" s="8">
        <v>0</v>
      </c>
      <c r="G329" s="8">
        <v>0</v>
      </c>
    </row>
    <row r="330" spans="1:7" s="123" customFormat="1" ht="18" customHeight="1">
      <c r="A330" s="4" t="s">
        <v>141</v>
      </c>
      <c r="B330" s="4" t="s">
        <v>142</v>
      </c>
      <c r="C330" s="4" t="s">
        <v>175</v>
      </c>
      <c r="D330" s="4" t="s">
        <v>176</v>
      </c>
      <c r="E330" s="8">
        <v>230209</v>
      </c>
      <c r="F330" s="8">
        <v>1429499</v>
      </c>
      <c r="G330" s="8">
        <v>6620</v>
      </c>
    </row>
    <row r="331" spans="1:7" s="123" customFormat="1" ht="18" customHeight="1">
      <c r="A331" s="4" t="s">
        <v>141</v>
      </c>
      <c r="B331" s="4" t="s">
        <v>142</v>
      </c>
      <c r="C331" s="4" t="s">
        <v>175</v>
      </c>
      <c r="D331" s="4" t="s">
        <v>177</v>
      </c>
      <c r="E331" s="8">
        <v>0</v>
      </c>
      <c r="F331" s="8">
        <v>0</v>
      </c>
      <c r="G331" s="8">
        <v>0</v>
      </c>
    </row>
    <row r="332" spans="1:7" s="123" customFormat="1" ht="18" customHeight="1">
      <c r="A332" s="4" t="s">
        <v>141</v>
      </c>
      <c r="B332" s="4" t="s">
        <v>142</v>
      </c>
      <c r="C332" s="4" t="s">
        <v>178</v>
      </c>
      <c r="D332" s="4" t="s">
        <v>179</v>
      </c>
      <c r="E332" s="8">
        <v>87668</v>
      </c>
      <c r="F332" s="8">
        <v>118280</v>
      </c>
      <c r="G332" s="8">
        <v>2</v>
      </c>
    </row>
    <row r="333" spans="1:7" s="123" customFormat="1" ht="18" customHeight="1">
      <c r="A333" s="4" t="s">
        <v>141</v>
      </c>
      <c r="B333" s="4" t="s">
        <v>142</v>
      </c>
      <c r="C333" s="4" t="s">
        <v>145</v>
      </c>
      <c r="D333" s="4" t="s">
        <v>146</v>
      </c>
      <c r="E333" s="8">
        <v>2570</v>
      </c>
      <c r="F333" s="8">
        <v>107381</v>
      </c>
      <c r="G333" s="8">
        <v>413</v>
      </c>
    </row>
    <row r="334" spans="1:7" s="123" customFormat="1" ht="18" customHeight="1">
      <c r="A334" s="4" t="s">
        <v>141</v>
      </c>
      <c r="B334" s="4" t="s">
        <v>142</v>
      </c>
      <c r="C334" s="4" t="s">
        <v>180</v>
      </c>
      <c r="D334" s="4" t="s">
        <v>181</v>
      </c>
      <c r="E334" s="8">
        <v>18179</v>
      </c>
      <c r="F334" s="8">
        <v>96328</v>
      </c>
      <c r="G334" s="8">
        <v>1646</v>
      </c>
    </row>
    <row r="335" spans="1:7" s="123" customFormat="1" ht="18" customHeight="1">
      <c r="A335" s="4" t="s">
        <v>141</v>
      </c>
      <c r="B335" s="4" t="s">
        <v>142</v>
      </c>
      <c r="C335" s="4" t="s">
        <v>182</v>
      </c>
      <c r="D335" s="4" t="s">
        <v>183</v>
      </c>
      <c r="E335" s="8">
        <v>26</v>
      </c>
      <c r="F335" s="8">
        <v>0</v>
      </c>
      <c r="G335" s="8">
        <v>0</v>
      </c>
    </row>
    <row r="336" spans="1:7" s="123" customFormat="1" ht="18" customHeight="1">
      <c r="A336" s="4" t="s">
        <v>141</v>
      </c>
      <c r="B336" s="4" t="s">
        <v>142</v>
      </c>
      <c r="C336" s="4" t="s">
        <v>182</v>
      </c>
      <c r="D336" s="4" t="s">
        <v>249</v>
      </c>
      <c r="E336" s="8">
        <v>8</v>
      </c>
      <c r="F336" s="8">
        <v>0</v>
      </c>
      <c r="G336" s="8">
        <v>0</v>
      </c>
    </row>
    <row r="337" spans="1:7" s="123" customFormat="1" ht="18" customHeight="1">
      <c r="A337" s="4" t="s">
        <v>141</v>
      </c>
      <c r="B337" s="4" t="s">
        <v>142</v>
      </c>
      <c r="C337" s="4" t="s">
        <v>182</v>
      </c>
      <c r="D337" s="4" t="s">
        <v>233</v>
      </c>
      <c r="E337" s="8">
        <v>0</v>
      </c>
      <c r="F337" s="8">
        <v>0</v>
      </c>
      <c r="G337" s="8">
        <v>0</v>
      </c>
    </row>
    <row r="338" spans="1:7" s="123" customFormat="1" ht="18" customHeight="1">
      <c r="A338" s="4" t="s">
        <v>141</v>
      </c>
      <c r="B338" s="4" t="s">
        <v>142</v>
      </c>
      <c r="C338" s="4" t="s">
        <v>184</v>
      </c>
      <c r="D338" s="4" t="s">
        <v>185</v>
      </c>
      <c r="E338" s="8">
        <v>9457</v>
      </c>
      <c r="F338" s="8">
        <v>4253</v>
      </c>
      <c r="G338" s="8">
        <v>0</v>
      </c>
    </row>
    <row r="339" spans="1:7" s="123" customFormat="1" ht="18" customHeight="1">
      <c r="A339" s="4" t="s">
        <v>141</v>
      </c>
      <c r="B339" s="4" t="s">
        <v>142</v>
      </c>
      <c r="C339" s="4" t="s">
        <v>153</v>
      </c>
      <c r="D339" s="4" t="s">
        <v>154</v>
      </c>
      <c r="E339" s="8">
        <v>74901</v>
      </c>
      <c r="F339" s="8">
        <v>200261</v>
      </c>
      <c r="G339" s="8">
        <v>0</v>
      </c>
    </row>
    <row r="340" spans="1:7" s="123" customFormat="1" ht="18" customHeight="1">
      <c r="A340" s="4" t="s">
        <v>141</v>
      </c>
      <c r="B340" s="4" t="s">
        <v>142</v>
      </c>
      <c r="C340" s="4" t="s">
        <v>153</v>
      </c>
      <c r="D340" s="4" t="s">
        <v>155</v>
      </c>
      <c r="E340" s="8">
        <v>1100</v>
      </c>
      <c r="F340" s="8">
        <v>0</v>
      </c>
      <c r="G340" s="8">
        <v>0</v>
      </c>
    </row>
    <row r="341" spans="1:7" s="123" customFormat="1" ht="18" customHeight="1">
      <c r="A341" s="4" t="s">
        <v>141</v>
      </c>
      <c r="B341" s="4" t="s">
        <v>142</v>
      </c>
      <c r="C341" s="4" t="s">
        <v>153</v>
      </c>
      <c r="D341" s="4" t="s">
        <v>186</v>
      </c>
      <c r="E341" s="8">
        <v>18117</v>
      </c>
      <c r="F341" s="8">
        <v>230747</v>
      </c>
      <c r="G341" s="8">
        <v>0</v>
      </c>
    </row>
    <row r="342" spans="1:7" s="123" customFormat="1" ht="18" customHeight="1">
      <c r="A342" s="4" t="s">
        <v>141</v>
      </c>
      <c r="B342" s="4" t="s">
        <v>142</v>
      </c>
      <c r="C342" s="4" t="s">
        <v>153</v>
      </c>
      <c r="D342" s="4" t="s">
        <v>157</v>
      </c>
      <c r="E342" s="8">
        <v>440596</v>
      </c>
      <c r="F342" s="8">
        <v>7022317</v>
      </c>
      <c r="G342" s="8">
        <v>25117</v>
      </c>
    </row>
    <row r="343" spans="1:7" s="123" customFormat="1" ht="18" customHeight="1">
      <c r="A343" s="4" t="s">
        <v>141</v>
      </c>
      <c r="B343" s="4" t="s">
        <v>250</v>
      </c>
      <c r="C343" s="4" t="s">
        <v>141</v>
      </c>
      <c r="D343" s="4" t="s">
        <v>142</v>
      </c>
      <c r="E343" s="8">
        <v>55871</v>
      </c>
      <c r="F343" s="8">
        <v>84835</v>
      </c>
      <c r="G343" s="8">
        <v>0</v>
      </c>
    </row>
    <row r="344" spans="1:7" s="123" customFormat="1" ht="18" customHeight="1">
      <c r="A344" s="4" t="s">
        <v>141</v>
      </c>
      <c r="B344" s="4" t="s">
        <v>250</v>
      </c>
      <c r="C344" s="4" t="s">
        <v>149</v>
      </c>
      <c r="D344" s="4" t="s">
        <v>150</v>
      </c>
      <c r="E344" s="8">
        <v>14542</v>
      </c>
      <c r="F344" s="8">
        <v>82252</v>
      </c>
      <c r="G344" s="8">
        <v>0</v>
      </c>
    </row>
    <row r="345" spans="1:7" s="123" customFormat="1" ht="18" customHeight="1">
      <c r="A345" s="4" t="s">
        <v>141</v>
      </c>
      <c r="B345" s="4" t="s">
        <v>250</v>
      </c>
      <c r="C345" s="4" t="s">
        <v>151</v>
      </c>
      <c r="D345" s="4" t="s">
        <v>248</v>
      </c>
      <c r="E345" s="8">
        <v>238</v>
      </c>
      <c r="F345" s="8">
        <v>322</v>
      </c>
      <c r="G345" s="8">
        <v>0</v>
      </c>
    </row>
    <row r="346" spans="1:7" s="123" customFormat="1" ht="18" customHeight="1">
      <c r="A346" s="4" t="s">
        <v>141</v>
      </c>
      <c r="B346" s="4" t="s">
        <v>250</v>
      </c>
      <c r="C346" s="4" t="s">
        <v>151</v>
      </c>
      <c r="D346" s="4" t="s">
        <v>152</v>
      </c>
      <c r="E346" s="8">
        <v>31128</v>
      </c>
      <c r="F346" s="8">
        <v>34806</v>
      </c>
      <c r="G346" s="8">
        <v>0</v>
      </c>
    </row>
    <row r="347" spans="1:7" s="123" customFormat="1" ht="18" customHeight="1">
      <c r="A347" s="4" t="s">
        <v>141</v>
      </c>
      <c r="B347" s="4" t="s">
        <v>250</v>
      </c>
      <c r="C347" s="4" t="s">
        <v>175</v>
      </c>
      <c r="D347" s="4" t="s">
        <v>176</v>
      </c>
      <c r="E347" s="8">
        <v>3298</v>
      </c>
      <c r="F347" s="8">
        <v>26525</v>
      </c>
      <c r="G347" s="8">
        <v>0</v>
      </c>
    </row>
    <row r="348" spans="1:7" s="123" customFormat="1" ht="18" customHeight="1">
      <c r="A348" s="4" t="s">
        <v>141</v>
      </c>
      <c r="B348" s="4" t="s">
        <v>250</v>
      </c>
      <c r="C348" s="4" t="s">
        <v>180</v>
      </c>
      <c r="D348" s="4" t="s">
        <v>181</v>
      </c>
      <c r="E348" s="8">
        <v>245</v>
      </c>
      <c r="F348" s="8">
        <v>10176</v>
      </c>
      <c r="G348" s="8">
        <v>0</v>
      </c>
    </row>
    <row r="349" spans="1:7" s="123" customFormat="1" ht="18" customHeight="1">
      <c r="A349" s="4" t="s">
        <v>141</v>
      </c>
      <c r="B349" s="4" t="s">
        <v>250</v>
      </c>
      <c r="C349" s="4" t="s">
        <v>153</v>
      </c>
      <c r="D349" s="4" t="s">
        <v>157</v>
      </c>
      <c r="E349" s="8">
        <v>13577</v>
      </c>
      <c r="F349" s="8">
        <v>65974</v>
      </c>
      <c r="G349" s="8">
        <v>0</v>
      </c>
    </row>
    <row r="350" spans="1:7" s="123" customFormat="1" ht="18" customHeight="1">
      <c r="A350" s="4" t="s">
        <v>149</v>
      </c>
      <c r="B350" s="4" t="s">
        <v>150</v>
      </c>
      <c r="C350" s="4" t="s">
        <v>137</v>
      </c>
      <c r="D350" s="4" t="s">
        <v>138</v>
      </c>
      <c r="E350" s="8">
        <v>76334</v>
      </c>
      <c r="F350" s="8">
        <v>643510</v>
      </c>
      <c r="G350" s="8">
        <v>53649</v>
      </c>
    </row>
    <row r="351" spans="1:7" s="123" customFormat="1" ht="18" customHeight="1">
      <c r="A351" s="4" t="s">
        <v>149</v>
      </c>
      <c r="B351" s="4" t="s">
        <v>150</v>
      </c>
      <c r="C351" s="4" t="s">
        <v>158</v>
      </c>
      <c r="D351" s="4" t="s">
        <v>159</v>
      </c>
      <c r="E351" s="8">
        <v>67105</v>
      </c>
      <c r="F351" s="8">
        <v>141727</v>
      </c>
      <c r="G351" s="8">
        <v>67</v>
      </c>
    </row>
    <row r="352" spans="1:7" s="123" customFormat="1" ht="18" customHeight="1">
      <c r="A352" s="4" t="s">
        <v>149</v>
      </c>
      <c r="B352" s="4" t="s">
        <v>150</v>
      </c>
      <c r="C352" s="4" t="s">
        <v>139</v>
      </c>
      <c r="D352" s="4" t="s">
        <v>140</v>
      </c>
      <c r="E352" s="8">
        <v>223220</v>
      </c>
      <c r="F352" s="8">
        <v>4761690</v>
      </c>
      <c r="G352" s="8">
        <v>20883</v>
      </c>
    </row>
    <row r="353" spans="1:7" s="123" customFormat="1" ht="18" customHeight="1">
      <c r="A353" s="4" t="s">
        <v>149</v>
      </c>
      <c r="B353" s="4" t="s">
        <v>150</v>
      </c>
      <c r="C353" s="4" t="s">
        <v>206</v>
      </c>
      <c r="D353" s="4" t="s">
        <v>207</v>
      </c>
      <c r="E353" s="8">
        <v>39532</v>
      </c>
      <c r="F353" s="8">
        <v>552252</v>
      </c>
      <c r="G353" s="8">
        <v>13059</v>
      </c>
    </row>
    <row r="354" spans="1:7" s="123" customFormat="1" ht="18" customHeight="1">
      <c r="A354" s="4" t="s">
        <v>149</v>
      </c>
      <c r="B354" s="4" t="s">
        <v>150</v>
      </c>
      <c r="C354" s="4" t="s">
        <v>160</v>
      </c>
      <c r="D354" s="4" t="s">
        <v>234</v>
      </c>
      <c r="E354" s="8">
        <v>4338</v>
      </c>
      <c r="F354" s="8">
        <v>0</v>
      </c>
      <c r="G354" s="8">
        <v>0</v>
      </c>
    </row>
    <row r="355" spans="1:7" s="123" customFormat="1" ht="18" customHeight="1">
      <c r="A355" s="4" t="s">
        <v>149</v>
      </c>
      <c r="B355" s="4" t="s">
        <v>150</v>
      </c>
      <c r="C355" s="4" t="s">
        <v>160</v>
      </c>
      <c r="D355" s="4" t="s">
        <v>238</v>
      </c>
      <c r="E355" s="8">
        <v>532</v>
      </c>
      <c r="F355" s="8">
        <v>0</v>
      </c>
      <c r="G355" s="8">
        <v>0</v>
      </c>
    </row>
    <row r="356" spans="1:7" s="123" customFormat="1" ht="18" customHeight="1">
      <c r="A356" s="4" t="s">
        <v>149</v>
      </c>
      <c r="B356" s="4" t="s">
        <v>150</v>
      </c>
      <c r="C356" s="4" t="s">
        <v>160</v>
      </c>
      <c r="D356" s="4" t="s">
        <v>161</v>
      </c>
      <c r="E356" s="8">
        <v>12655</v>
      </c>
      <c r="F356" s="8">
        <v>1436</v>
      </c>
      <c r="G356" s="8">
        <v>0</v>
      </c>
    </row>
    <row r="357" spans="1:7" s="123" customFormat="1" ht="18" customHeight="1">
      <c r="A357" s="4" t="s">
        <v>149</v>
      </c>
      <c r="B357" s="4" t="s">
        <v>150</v>
      </c>
      <c r="C357" s="4" t="s">
        <v>160</v>
      </c>
      <c r="D357" s="4" t="s">
        <v>162</v>
      </c>
      <c r="E357" s="8">
        <v>315937</v>
      </c>
      <c r="F357" s="8">
        <v>1729029</v>
      </c>
      <c r="G357" s="8">
        <v>6969</v>
      </c>
    </row>
    <row r="358" spans="1:7" s="123" customFormat="1" ht="18" customHeight="1">
      <c r="A358" s="4" t="s">
        <v>149</v>
      </c>
      <c r="B358" s="4" t="s">
        <v>150</v>
      </c>
      <c r="C358" s="4" t="s">
        <v>160</v>
      </c>
      <c r="D358" s="4" t="s">
        <v>237</v>
      </c>
      <c r="E358" s="8">
        <v>284</v>
      </c>
      <c r="F358" s="8">
        <v>0</v>
      </c>
      <c r="G358" s="8">
        <v>0</v>
      </c>
    </row>
    <row r="359" spans="1:7" s="123" customFormat="1" ht="18" customHeight="1">
      <c r="A359" s="4" t="s">
        <v>149</v>
      </c>
      <c r="B359" s="4" t="s">
        <v>150</v>
      </c>
      <c r="C359" s="4" t="s">
        <v>141</v>
      </c>
      <c r="D359" s="4" t="s">
        <v>142</v>
      </c>
      <c r="E359" s="8">
        <v>309824</v>
      </c>
      <c r="F359" s="8">
        <v>1340125</v>
      </c>
      <c r="G359" s="8">
        <v>8627</v>
      </c>
    </row>
    <row r="360" spans="1:7" s="123" customFormat="1" ht="18" customHeight="1">
      <c r="A360" s="4" t="s">
        <v>149</v>
      </c>
      <c r="B360" s="4" t="s">
        <v>150</v>
      </c>
      <c r="C360" s="4" t="s">
        <v>141</v>
      </c>
      <c r="D360" s="4" t="s">
        <v>250</v>
      </c>
      <c r="E360" s="8">
        <v>14152</v>
      </c>
      <c r="F360" s="8">
        <v>84924</v>
      </c>
      <c r="G360" s="8">
        <v>61</v>
      </c>
    </row>
    <row r="361" spans="1:7" s="123" customFormat="1" ht="18" customHeight="1">
      <c r="A361" s="4" t="s">
        <v>149</v>
      </c>
      <c r="B361" s="4" t="s">
        <v>150</v>
      </c>
      <c r="C361" s="4" t="s">
        <v>149</v>
      </c>
      <c r="D361" s="4" t="s">
        <v>150</v>
      </c>
      <c r="E361" s="8">
        <v>1162</v>
      </c>
      <c r="F361" s="8">
        <v>20918</v>
      </c>
      <c r="G361" s="8">
        <v>0</v>
      </c>
    </row>
    <row r="362" spans="1:7" s="123" customFormat="1" ht="18" customHeight="1">
      <c r="A362" s="4" t="s">
        <v>149</v>
      </c>
      <c r="B362" s="4" t="s">
        <v>150</v>
      </c>
      <c r="C362" s="4" t="s">
        <v>208</v>
      </c>
      <c r="D362" s="4" t="s">
        <v>209</v>
      </c>
      <c r="E362" s="8">
        <v>71126</v>
      </c>
      <c r="F362" s="8">
        <v>208328</v>
      </c>
      <c r="G362" s="8">
        <v>292</v>
      </c>
    </row>
    <row r="363" spans="1:7" s="123" customFormat="1" ht="18" customHeight="1">
      <c r="A363" s="4" t="s">
        <v>149</v>
      </c>
      <c r="B363" s="4" t="s">
        <v>150</v>
      </c>
      <c r="C363" s="4" t="s">
        <v>164</v>
      </c>
      <c r="D363" s="4" t="s">
        <v>165</v>
      </c>
      <c r="E363" s="8">
        <v>222611</v>
      </c>
      <c r="F363" s="8">
        <v>585180</v>
      </c>
      <c r="G363" s="8">
        <v>1600</v>
      </c>
    </row>
    <row r="364" spans="1:7" s="123" customFormat="1" ht="18" customHeight="1">
      <c r="A364" s="4" t="s">
        <v>149</v>
      </c>
      <c r="B364" s="4" t="s">
        <v>150</v>
      </c>
      <c r="C364" s="4" t="s">
        <v>164</v>
      </c>
      <c r="D364" s="4" t="s">
        <v>252</v>
      </c>
      <c r="E364" s="8">
        <v>544</v>
      </c>
      <c r="F364" s="8">
        <v>68</v>
      </c>
      <c r="G364" s="8">
        <v>0</v>
      </c>
    </row>
    <row r="365" spans="1:7" s="123" customFormat="1" ht="18" customHeight="1">
      <c r="A365" s="4" t="s">
        <v>149</v>
      </c>
      <c r="B365" s="4" t="s">
        <v>150</v>
      </c>
      <c r="C365" s="4" t="s">
        <v>210</v>
      </c>
      <c r="D365" s="4" t="s">
        <v>251</v>
      </c>
      <c r="E365" s="8">
        <v>55015</v>
      </c>
      <c r="F365" s="8">
        <v>298713</v>
      </c>
      <c r="G365" s="8">
        <v>653</v>
      </c>
    </row>
    <row r="366" spans="1:7" s="123" customFormat="1" ht="18" customHeight="1">
      <c r="A366" s="4" t="s">
        <v>149</v>
      </c>
      <c r="B366" s="4" t="s">
        <v>150</v>
      </c>
      <c r="C366" s="4" t="s">
        <v>210</v>
      </c>
      <c r="D366" s="4" t="s">
        <v>211</v>
      </c>
      <c r="E366" s="8">
        <v>189049</v>
      </c>
      <c r="F366" s="8">
        <v>1395305</v>
      </c>
      <c r="G366" s="8">
        <v>9492</v>
      </c>
    </row>
    <row r="367" spans="1:7" s="123" customFormat="1" ht="18" customHeight="1">
      <c r="A367" s="4" t="s">
        <v>149</v>
      </c>
      <c r="B367" s="4" t="s">
        <v>150</v>
      </c>
      <c r="C367" s="4" t="s">
        <v>166</v>
      </c>
      <c r="D367" s="4" t="s">
        <v>253</v>
      </c>
      <c r="E367" s="8">
        <v>52</v>
      </c>
      <c r="F367" s="8">
        <v>0</v>
      </c>
      <c r="G367" s="8">
        <v>0</v>
      </c>
    </row>
    <row r="368" spans="1:7" s="123" customFormat="1" ht="18" customHeight="1">
      <c r="A368" s="4" t="s">
        <v>149</v>
      </c>
      <c r="B368" s="4" t="s">
        <v>150</v>
      </c>
      <c r="C368" s="4" t="s">
        <v>166</v>
      </c>
      <c r="D368" s="4" t="s">
        <v>167</v>
      </c>
      <c r="E368" s="8">
        <v>418378</v>
      </c>
      <c r="F368" s="8">
        <v>934983</v>
      </c>
      <c r="G368" s="8">
        <v>8454</v>
      </c>
    </row>
    <row r="369" spans="1:7" s="123" customFormat="1" ht="18" customHeight="1">
      <c r="A369" s="4" t="s">
        <v>149</v>
      </c>
      <c r="B369" s="4" t="s">
        <v>150</v>
      </c>
      <c r="C369" s="4" t="s">
        <v>166</v>
      </c>
      <c r="D369" s="4" t="s">
        <v>242</v>
      </c>
      <c r="E369" s="8">
        <v>0</v>
      </c>
      <c r="F369" s="8">
        <v>0</v>
      </c>
      <c r="G369" s="8">
        <v>0</v>
      </c>
    </row>
    <row r="370" spans="1:7" s="123" customFormat="1" ht="18" customHeight="1">
      <c r="A370" s="4" t="s">
        <v>149</v>
      </c>
      <c r="B370" s="4" t="s">
        <v>150</v>
      </c>
      <c r="C370" s="4" t="s">
        <v>166</v>
      </c>
      <c r="D370" s="4" t="s">
        <v>254</v>
      </c>
      <c r="E370" s="8">
        <v>2235</v>
      </c>
      <c r="F370" s="8">
        <v>256</v>
      </c>
      <c r="G370" s="8">
        <v>0</v>
      </c>
    </row>
    <row r="371" spans="1:7" s="123" customFormat="1" ht="18" customHeight="1">
      <c r="A371" s="4" t="s">
        <v>149</v>
      </c>
      <c r="B371" s="4" t="s">
        <v>150</v>
      </c>
      <c r="C371" s="4" t="s">
        <v>166</v>
      </c>
      <c r="D371" s="4" t="s">
        <v>246</v>
      </c>
      <c r="E371" s="8">
        <v>11111</v>
      </c>
      <c r="F371" s="8">
        <v>31427</v>
      </c>
      <c r="G371" s="8">
        <v>10</v>
      </c>
    </row>
    <row r="372" spans="1:7" s="123" customFormat="1" ht="18" customHeight="1">
      <c r="A372" s="4" t="s">
        <v>149</v>
      </c>
      <c r="B372" s="4" t="s">
        <v>150</v>
      </c>
      <c r="C372" s="4" t="s">
        <v>212</v>
      </c>
      <c r="D372" s="4" t="s">
        <v>213</v>
      </c>
      <c r="E372" s="8">
        <v>67678</v>
      </c>
      <c r="F372" s="8">
        <v>478097</v>
      </c>
      <c r="G372" s="8">
        <v>4288</v>
      </c>
    </row>
    <row r="373" spans="1:7" s="123" customFormat="1" ht="18" customHeight="1">
      <c r="A373" s="4" t="s">
        <v>149</v>
      </c>
      <c r="B373" s="4" t="s">
        <v>150</v>
      </c>
      <c r="C373" s="4" t="s">
        <v>168</v>
      </c>
      <c r="D373" s="4" t="s">
        <v>255</v>
      </c>
      <c r="E373" s="8">
        <v>169</v>
      </c>
      <c r="F373" s="8">
        <v>768</v>
      </c>
      <c r="G373" s="8">
        <v>0</v>
      </c>
    </row>
    <row r="374" spans="1:7" s="123" customFormat="1" ht="18" customHeight="1">
      <c r="A374" s="4" t="s">
        <v>149</v>
      </c>
      <c r="B374" s="4" t="s">
        <v>150</v>
      </c>
      <c r="C374" s="4" t="s">
        <v>168</v>
      </c>
      <c r="D374" s="4" t="s">
        <v>256</v>
      </c>
      <c r="E374" s="8">
        <v>11</v>
      </c>
      <c r="F374" s="8">
        <v>24</v>
      </c>
      <c r="G374" s="8">
        <v>0</v>
      </c>
    </row>
    <row r="375" spans="1:7" s="123" customFormat="1" ht="18" customHeight="1">
      <c r="A375" s="4" t="s">
        <v>149</v>
      </c>
      <c r="B375" s="4" t="s">
        <v>150</v>
      </c>
      <c r="C375" s="4" t="s">
        <v>168</v>
      </c>
      <c r="D375" s="4" t="s">
        <v>169</v>
      </c>
      <c r="E375" s="8">
        <v>236721</v>
      </c>
      <c r="F375" s="8">
        <v>2550750</v>
      </c>
      <c r="G375" s="8">
        <v>1722365</v>
      </c>
    </row>
    <row r="376" spans="1:7" s="123" customFormat="1" ht="18" customHeight="1">
      <c r="A376" s="4" t="s">
        <v>149</v>
      </c>
      <c r="B376" s="4" t="s">
        <v>150</v>
      </c>
      <c r="C376" s="4" t="s">
        <v>168</v>
      </c>
      <c r="D376" s="4" t="s">
        <v>257</v>
      </c>
      <c r="E376" s="8">
        <v>215</v>
      </c>
      <c r="F376" s="8">
        <v>540</v>
      </c>
      <c r="G376" s="8">
        <v>0</v>
      </c>
    </row>
    <row r="377" spans="1:7" s="123" customFormat="1" ht="18" customHeight="1">
      <c r="A377" s="4" t="s">
        <v>149</v>
      </c>
      <c r="B377" s="4" t="s">
        <v>150</v>
      </c>
      <c r="C377" s="4" t="s">
        <v>143</v>
      </c>
      <c r="D377" s="4" t="s">
        <v>144</v>
      </c>
      <c r="E377" s="8">
        <v>200394</v>
      </c>
      <c r="F377" s="8">
        <v>2804571</v>
      </c>
      <c r="G377" s="8">
        <v>2305315</v>
      </c>
    </row>
    <row r="378" spans="1:7" s="123" customFormat="1" ht="18" customHeight="1">
      <c r="A378" s="4" t="s">
        <v>149</v>
      </c>
      <c r="B378" s="4" t="s">
        <v>150</v>
      </c>
      <c r="C378" s="4" t="s">
        <v>143</v>
      </c>
      <c r="D378" s="4" t="s">
        <v>232</v>
      </c>
      <c r="E378" s="8">
        <v>61782</v>
      </c>
      <c r="F378" s="8">
        <v>462035</v>
      </c>
      <c r="G378" s="8">
        <v>14</v>
      </c>
    </row>
    <row r="379" spans="1:7" s="123" customFormat="1" ht="18" customHeight="1">
      <c r="A379" s="4" t="s">
        <v>149</v>
      </c>
      <c r="B379" s="4" t="s">
        <v>150</v>
      </c>
      <c r="C379" s="4" t="s">
        <v>143</v>
      </c>
      <c r="D379" s="4" t="s">
        <v>217</v>
      </c>
      <c r="E379" s="8">
        <v>62</v>
      </c>
      <c r="F379" s="8">
        <v>33</v>
      </c>
      <c r="G379" s="8">
        <v>0</v>
      </c>
    </row>
    <row r="380" spans="1:7" s="123" customFormat="1" ht="18" customHeight="1">
      <c r="A380" s="4" t="s">
        <v>149</v>
      </c>
      <c r="B380" s="4" t="s">
        <v>150</v>
      </c>
      <c r="C380" s="4" t="s">
        <v>143</v>
      </c>
      <c r="D380" s="4" t="s">
        <v>258</v>
      </c>
      <c r="E380" s="8">
        <v>467</v>
      </c>
      <c r="F380" s="8">
        <v>208</v>
      </c>
      <c r="G380" s="8">
        <v>0</v>
      </c>
    </row>
    <row r="381" spans="1:7" s="123" customFormat="1" ht="18" customHeight="1">
      <c r="A381" s="4" t="s">
        <v>149</v>
      </c>
      <c r="B381" s="4" t="s">
        <v>150</v>
      </c>
      <c r="C381" s="4" t="s">
        <v>143</v>
      </c>
      <c r="D381" s="4" t="s">
        <v>259</v>
      </c>
      <c r="E381" s="8">
        <v>4</v>
      </c>
      <c r="F381" s="8">
        <v>0</v>
      </c>
      <c r="G381" s="8">
        <v>0</v>
      </c>
    </row>
    <row r="382" spans="1:7" s="123" customFormat="1" ht="18" customHeight="1">
      <c r="A382" s="4" t="s">
        <v>149</v>
      </c>
      <c r="B382" s="4" t="s">
        <v>150</v>
      </c>
      <c r="C382" s="4" t="s">
        <v>170</v>
      </c>
      <c r="D382" s="4" t="s">
        <v>260</v>
      </c>
      <c r="E382" s="8">
        <v>7624</v>
      </c>
      <c r="F382" s="8">
        <v>45218</v>
      </c>
      <c r="G382" s="8">
        <v>16</v>
      </c>
    </row>
    <row r="383" spans="1:7" s="123" customFormat="1" ht="18" customHeight="1">
      <c r="A383" s="4" t="s">
        <v>149</v>
      </c>
      <c r="B383" s="4" t="s">
        <v>150</v>
      </c>
      <c r="C383" s="4" t="s">
        <v>170</v>
      </c>
      <c r="D383" s="4" t="s">
        <v>171</v>
      </c>
      <c r="E383" s="8">
        <v>44090</v>
      </c>
      <c r="F383" s="8">
        <v>154067</v>
      </c>
      <c r="G383" s="8">
        <v>3</v>
      </c>
    </row>
    <row r="384" spans="1:7" s="123" customFormat="1" ht="18" customHeight="1">
      <c r="A384" s="4" t="s">
        <v>149</v>
      </c>
      <c r="B384" s="4" t="s">
        <v>150</v>
      </c>
      <c r="C384" s="4" t="s">
        <v>151</v>
      </c>
      <c r="D384" s="4" t="s">
        <v>152</v>
      </c>
      <c r="E384" s="8">
        <v>262724</v>
      </c>
      <c r="F384" s="8">
        <v>1401284</v>
      </c>
      <c r="G384" s="8">
        <v>16849</v>
      </c>
    </row>
    <row r="385" spans="1:7" s="123" customFormat="1" ht="18" customHeight="1">
      <c r="A385" s="4" t="s">
        <v>149</v>
      </c>
      <c r="B385" s="4" t="s">
        <v>150</v>
      </c>
      <c r="C385" s="4" t="s">
        <v>220</v>
      </c>
      <c r="D385" s="4" t="s">
        <v>221</v>
      </c>
      <c r="E385" s="8">
        <v>151394</v>
      </c>
      <c r="F385" s="8">
        <v>818294</v>
      </c>
      <c r="G385" s="8">
        <v>13179</v>
      </c>
    </row>
    <row r="386" spans="1:7" s="123" customFormat="1" ht="18" customHeight="1">
      <c r="A386" s="4" t="s">
        <v>149</v>
      </c>
      <c r="B386" s="4" t="s">
        <v>150</v>
      </c>
      <c r="C386" s="4" t="s">
        <v>173</v>
      </c>
      <c r="D386" s="4" t="s">
        <v>222</v>
      </c>
      <c r="E386" s="8">
        <v>175550</v>
      </c>
      <c r="F386" s="8">
        <v>840088</v>
      </c>
      <c r="G386" s="8">
        <v>2491</v>
      </c>
    </row>
    <row r="387" spans="1:7" s="123" customFormat="1" ht="18" customHeight="1">
      <c r="A387" s="4" t="s">
        <v>149</v>
      </c>
      <c r="B387" s="4" t="s">
        <v>150</v>
      </c>
      <c r="C387" s="4" t="s">
        <v>173</v>
      </c>
      <c r="D387" s="4" t="s">
        <v>223</v>
      </c>
      <c r="E387" s="8">
        <v>12796</v>
      </c>
      <c r="F387" s="8">
        <v>52050</v>
      </c>
      <c r="G387" s="8">
        <v>11</v>
      </c>
    </row>
    <row r="388" spans="1:7" s="123" customFormat="1" ht="18" customHeight="1">
      <c r="A388" s="4" t="s">
        <v>149</v>
      </c>
      <c r="B388" s="4" t="s">
        <v>150</v>
      </c>
      <c r="C388" s="4" t="s">
        <v>173</v>
      </c>
      <c r="D388" s="4" t="s">
        <v>174</v>
      </c>
      <c r="E388" s="8">
        <v>2854</v>
      </c>
      <c r="F388" s="8">
        <v>1919</v>
      </c>
      <c r="G388" s="8">
        <v>0</v>
      </c>
    </row>
    <row r="389" spans="1:7" s="123" customFormat="1" ht="18" customHeight="1">
      <c r="A389" s="4" t="s">
        <v>149</v>
      </c>
      <c r="B389" s="4" t="s">
        <v>150</v>
      </c>
      <c r="C389" s="4" t="s">
        <v>175</v>
      </c>
      <c r="D389" s="4" t="s">
        <v>176</v>
      </c>
      <c r="E389" s="8">
        <v>510690</v>
      </c>
      <c r="F389" s="8">
        <v>2810262</v>
      </c>
      <c r="G389" s="8">
        <v>2503885</v>
      </c>
    </row>
    <row r="390" spans="1:7" s="123" customFormat="1" ht="18" customHeight="1">
      <c r="A390" s="4" t="s">
        <v>149</v>
      </c>
      <c r="B390" s="4" t="s">
        <v>150</v>
      </c>
      <c r="C390" s="4" t="s">
        <v>175</v>
      </c>
      <c r="D390" s="4" t="s">
        <v>177</v>
      </c>
      <c r="E390" s="8">
        <v>235652</v>
      </c>
      <c r="F390" s="8">
        <v>231273</v>
      </c>
      <c r="G390" s="8">
        <v>193</v>
      </c>
    </row>
    <row r="391" spans="1:7" s="123" customFormat="1" ht="18" customHeight="1">
      <c r="A391" s="4" t="s">
        <v>149</v>
      </c>
      <c r="B391" s="4" t="s">
        <v>150</v>
      </c>
      <c r="C391" s="4" t="s">
        <v>178</v>
      </c>
      <c r="D391" s="4" t="s">
        <v>179</v>
      </c>
      <c r="E391" s="8">
        <v>128387</v>
      </c>
      <c r="F391" s="8">
        <v>497684</v>
      </c>
      <c r="G391" s="8">
        <v>124</v>
      </c>
    </row>
    <row r="392" spans="1:7" s="123" customFormat="1" ht="18" customHeight="1">
      <c r="A392" s="4" t="s">
        <v>149</v>
      </c>
      <c r="B392" s="4" t="s">
        <v>150</v>
      </c>
      <c r="C392" s="4" t="s">
        <v>145</v>
      </c>
      <c r="D392" s="4" t="s">
        <v>146</v>
      </c>
      <c r="E392" s="8">
        <v>121039</v>
      </c>
      <c r="F392" s="8">
        <v>1227185</v>
      </c>
      <c r="G392" s="8">
        <v>154942</v>
      </c>
    </row>
    <row r="393" spans="1:7" s="123" customFormat="1" ht="18" customHeight="1">
      <c r="A393" s="4" t="s">
        <v>149</v>
      </c>
      <c r="B393" s="4" t="s">
        <v>150</v>
      </c>
      <c r="C393" s="4" t="s">
        <v>226</v>
      </c>
      <c r="D393" s="4" t="s">
        <v>227</v>
      </c>
      <c r="E393" s="8">
        <v>38142</v>
      </c>
      <c r="F393" s="8">
        <v>467115</v>
      </c>
      <c r="G393" s="8">
        <v>14264</v>
      </c>
    </row>
    <row r="394" spans="1:7" s="123" customFormat="1" ht="18" customHeight="1">
      <c r="A394" s="4" t="s">
        <v>149</v>
      </c>
      <c r="B394" s="4" t="s">
        <v>150</v>
      </c>
      <c r="C394" s="4" t="s">
        <v>180</v>
      </c>
      <c r="D394" s="4" t="s">
        <v>181</v>
      </c>
      <c r="E394" s="8">
        <v>217361</v>
      </c>
      <c r="F394" s="8">
        <v>897790</v>
      </c>
      <c r="G394" s="8">
        <v>6786</v>
      </c>
    </row>
    <row r="395" spans="1:7" s="123" customFormat="1" ht="18" customHeight="1">
      <c r="A395" s="4" t="s">
        <v>149</v>
      </c>
      <c r="B395" s="4" t="s">
        <v>150</v>
      </c>
      <c r="C395" s="4" t="s">
        <v>182</v>
      </c>
      <c r="D395" s="4" t="s">
        <v>261</v>
      </c>
      <c r="E395" s="8">
        <v>1897</v>
      </c>
      <c r="F395" s="8">
        <v>1404</v>
      </c>
      <c r="G395" s="8">
        <v>0</v>
      </c>
    </row>
    <row r="396" spans="1:7" s="123" customFormat="1" ht="18" customHeight="1">
      <c r="A396" s="4" t="s">
        <v>149</v>
      </c>
      <c r="B396" s="4" t="s">
        <v>150</v>
      </c>
      <c r="C396" s="4" t="s">
        <v>182</v>
      </c>
      <c r="D396" s="4" t="s">
        <v>183</v>
      </c>
      <c r="E396" s="8">
        <v>61896</v>
      </c>
      <c r="F396" s="8">
        <v>133824</v>
      </c>
      <c r="G396" s="8">
        <v>1556</v>
      </c>
    </row>
    <row r="397" spans="1:7" s="123" customFormat="1" ht="18" customHeight="1">
      <c r="A397" s="4" t="s">
        <v>149</v>
      </c>
      <c r="B397" s="4" t="s">
        <v>150</v>
      </c>
      <c r="C397" s="4" t="s">
        <v>182</v>
      </c>
      <c r="D397" s="4" t="s">
        <v>249</v>
      </c>
      <c r="E397" s="8">
        <v>307</v>
      </c>
      <c r="F397" s="8">
        <v>0</v>
      </c>
      <c r="G397" s="8">
        <v>0</v>
      </c>
    </row>
    <row r="398" spans="1:7" s="123" customFormat="1" ht="18" customHeight="1">
      <c r="A398" s="4" t="s">
        <v>149</v>
      </c>
      <c r="B398" s="4" t="s">
        <v>150</v>
      </c>
      <c r="C398" s="4" t="s">
        <v>182</v>
      </c>
      <c r="D398" s="4" t="s">
        <v>233</v>
      </c>
      <c r="E398" s="8">
        <v>58</v>
      </c>
      <c r="F398" s="8">
        <v>0</v>
      </c>
      <c r="G398" s="8">
        <v>0</v>
      </c>
    </row>
    <row r="399" spans="1:7" s="123" customFormat="1" ht="18" customHeight="1">
      <c r="A399" s="4" t="s">
        <v>149</v>
      </c>
      <c r="B399" s="4" t="s">
        <v>150</v>
      </c>
      <c r="C399" s="4" t="s">
        <v>184</v>
      </c>
      <c r="D399" s="4" t="s">
        <v>185</v>
      </c>
      <c r="E399" s="8">
        <v>59054</v>
      </c>
      <c r="F399" s="8">
        <v>309301</v>
      </c>
      <c r="G399" s="8">
        <v>190</v>
      </c>
    </row>
    <row r="400" spans="1:7" s="123" customFormat="1" ht="18" customHeight="1">
      <c r="A400" s="4" t="s">
        <v>149</v>
      </c>
      <c r="B400" s="4" t="s">
        <v>150</v>
      </c>
      <c r="C400" s="4" t="s">
        <v>153</v>
      </c>
      <c r="D400" s="4" t="s">
        <v>154</v>
      </c>
      <c r="E400" s="8">
        <v>139554</v>
      </c>
      <c r="F400" s="8">
        <v>1056295</v>
      </c>
      <c r="G400" s="8">
        <v>0</v>
      </c>
    </row>
    <row r="401" spans="1:7" s="123" customFormat="1" ht="18" customHeight="1">
      <c r="A401" s="4" t="s">
        <v>149</v>
      </c>
      <c r="B401" s="4" t="s">
        <v>150</v>
      </c>
      <c r="C401" s="4" t="s">
        <v>153</v>
      </c>
      <c r="D401" s="4" t="s">
        <v>155</v>
      </c>
      <c r="E401" s="8">
        <v>19735</v>
      </c>
      <c r="F401" s="8">
        <v>0</v>
      </c>
      <c r="G401" s="8">
        <v>0</v>
      </c>
    </row>
    <row r="402" spans="1:7" s="123" customFormat="1" ht="18" customHeight="1">
      <c r="A402" s="4" t="s">
        <v>149</v>
      </c>
      <c r="B402" s="4" t="s">
        <v>150</v>
      </c>
      <c r="C402" s="4" t="s">
        <v>153</v>
      </c>
      <c r="D402" s="4" t="s">
        <v>156</v>
      </c>
      <c r="E402" s="8">
        <v>5041</v>
      </c>
      <c r="F402" s="8">
        <v>0</v>
      </c>
      <c r="G402" s="8">
        <v>0</v>
      </c>
    </row>
    <row r="403" spans="1:7" s="123" customFormat="1" ht="18" customHeight="1">
      <c r="A403" s="4" t="s">
        <v>149</v>
      </c>
      <c r="B403" s="4" t="s">
        <v>150</v>
      </c>
      <c r="C403" s="4" t="s">
        <v>153</v>
      </c>
      <c r="D403" s="4" t="s">
        <v>186</v>
      </c>
      <c r="E403" s="8">
        <v>772816</v>
      </c>
      <c r="F403" s="8">
        <v>2829252</v>
      </c>
      <c r="G403" s="8">
        <v>991</v>
      </c>
    </row>
    <row r="404" spans="1:7" s="123" customFormat="1" ht="18" customHeight="1">
      <c r="A404" s="4" t="s">
        <v>149</v>
      </c>
      <c r="B404" s="4" t="s">
        <v>150</v>
      </c>
      <c r="C404" s="4" t="s">
        <v>153</v>
      </c>
      <c r="D404" s="4" t="s">
        <v>157</v>
      </c>
      <c r="E404" s="8">
        <v>448374</v>
      </c>
      <c r="F404" s="8">
        <v>8026009</v>
      </c>
      <c r="G404" s="8">
        <v>760635</v>
      </c>
    </row>
    <row r="405" spans="1:7" s="123" customFormat="1" ht="18" customHeight="1">
      <c r="A405" s="4" t="s">
        <v>149</v>
      </c>
      <c r="B405" s="4" t="s">
        <v>150</v>
      </c>
      <c r="C405" s="4" t="s">
        <v>230</v>
      </c>
      <c r="D405" s="4" t="s">
        <v>231</v>
      </c>
      <c r="E405" s="8">
        <v>9863</v>
      </c>
      <c r="F405" s="8">
        <v>1704</v>
      </c>
      <c r="G405" s="8">
        <v>0</v>
      </c>
    </row>
    <row r="406" spans="1:7" s="123" customFormat="1" ht="18" customHeight="1">
      <c r="A406" s="4" t="s">
        <v>149</v>
      </c>
      <c r="B406" s="4" t="s">
        <v>150</v>
      </c>
      <c r="C406" s="4" t="s">
        <v>230</v>
      </c>
      <c r="D406" s="4" t="s">
        <v>262</v>
      </c>
      <c r="E406" s="8">
        <v>553</v>
      </c>
      <c r="F406" s="8">
        <v>420</v>
      </c>
      <c r="G406" s="8">
        <v>0</v>
      </c>
    </row>
    <row r="407" spans="1:7" s="123" customFormat="1" ht="18" customHeight="1">
      <c r="A407" s="4" t="s">
        <v>149</v>
      </c>
      <c r="B407" s="4" t="s">
        <v>150</v>
      </c>
      <c r="C407" s="4" t="s">
        <v>230</v>
      </c>
      <c r="D407" s="4" t="s">
        <v>263</v>
      </c>
      <c r="E407" s="8">
        <v>127036</v>
      </c>
      <c r="F407" s="8">
        <v>861711</v>
      </c>
      <c r="G407" s="8">
        <v>6740</v>
      </c>
    </row>
    <row r="408" spans="1:7" s="123" customFormat="1" ht="18" customHeight="1">
      <c r="A408" s="4" t="s">
        <v>208</v>
      </c>
      <c r="B408" s="4" t="s">
        <v>209</v>
      </c>
      <c r="C408" s="4" t="s">
        <v>139</v>
      </c>
      <c r="D408" s="4" t="s">
        <v>140</v>
      </c>
      <c r="E408" s="8">
        <v>886</v>
      </c>
      <c r="F408" s="8">
        <v>14308</v>
      </c>
      <c r="G408" s="8">
        <v>1050</v>
      </c>
    </row>
    <row r="409" spans="1:7" s="123" customFormat="1" ht="18" customHeight="1">
      <c r="A409" s="4" t="s">
        <v>208</v>
      </c>
      <c r="B409" s="4" t="s">
        <v>209</v>
      </c>
      <c r="C409" s="4" t="s">
        <v>160</v>
      </c>
      <c r="D409" s="4" t="s">
        <v>238</v>
      </c>
      <c r="E409" s="8">
        <v>4334</v>
      </c>
      <c r="F409" s="8">
        <v>203</v>
      </c>
      <c r="G409" s="8">
        <v>0</v>
      </c>
    </row>
    <row r="410" spans="1:7" s="123" customFormat="1" ht="18" customHeight="1">
      <c r="A410" s="4" t="s">
        <v>208</v>
      </c>
      <c r="B410" s="4" t="s">
        <v>209</v>
      </c>
      <c r="C410" s="4" t="s">
        <v>160</v>
      </c>
      <c r="D410" s="4" t="s">
        <v>161</v>
      </c>
      <c r="E410" s="8">
        <v>6719</v>
      </c>
      <c r="F410" s="8">
        <v>0</v>
      </c>
      <c r="G410" s="8">
        <v>0</v>
      </c>
    </row>
    <row r="411" spans="1:7" s="123" customFormat="1" ht="18" customHeight="1">
      <c r="A411" s="4" t="s">
        <v>208</v>
      </c>
      <c r="B411" s="4" t="s">
        <v>209</v>
      </c>
      <c r="C411" s="4" t="s">
        <v>160</v>
      </c>
      <c r="D411" s="4" t="s">
        <v>162</v>
      </c>
      <c r="E411" s="8">
        <v>29435</v>
      </c>
      <c r="F411" s="8">
        <v>31174</v>
      </c>
      <c r="G411" s="8">
        <v>4144</v>
      </c>
    </row>
    <row r="412" spans="1:7" s="123" customFormat="1" ht="18" customHeight="1">
      <c r="A412" s="4" t="s">
        <v>208</v>
      </c>
      <c r="B412" s="4" t="s">
        <v>209</v>
      </c>
      <c r="C412" s="4" t="s">
        <v>160</v>
      </c>
      <c r="D412" s="4" t="s">
        <v>237</v>
      </c>
      <c r="E412" s="8">
        <v>29</v>
      </c>
      <c r="F412" s="8">
        <v>0</v>
      </c>
      <c r="G412" s="8">
        <v>0</v>
      </c>
    </row>
    <row r="413" spans="1:7" s="123" customFormat="1" ht="18" customHeight="1">
      <c r="A413" s="4" t="s">
        <v>208</v>
      </c>
      <c r="B413" s="4" t="s">
        <v>209</v>
      </c>
      <c r="C413" s="4" t="s">
        <v>141</v>
      </c>
      <c r="D413" s="4" t="s">
        <v>142</v>
      </c>
      <c r="E413" s="8">
        <v>904</v>
      </c>
      <c r="F413" s="8">
        <v>6493</v>
      </c>
      <c r="G413" s="8">
        <v>206</v>
      </c>
    </row>
    <row r="414" spans="1:7" s="123" customFormat="1" ht="18" customHeight="1">
      <c r="A414" s="4" t="s">
        <v>208</v>
      </c>
      <c r="B414" s="4" t="s">
        <v>209</v>
      </c>
      <c r="C414" s="4" t="s">
        <v>149</v>
      </c>
      <c r="D414" s="4" t="s">
        <v>150</v>
      </c>
      <c r="E414" s="8">
        <v>63211</v>
      </c>
      <c r="F414" s="8">
        <v>259023</v>
      </c>
      <c r="G414" s="8">
        <v>13584</v>
      </c>
    </row>
    <row r="415" spans="1:7" s="123" customFormat="1" ht="18" customHeight="1">
      <c r="A415" s="4" t="s">
        <v>208</v>
      </c>
      <c r="B415" s="4" t="s">
        <v>209</v>
      </c>
      <c r="C415" s="4" t="s">
        <v>208</v>
      </c>
      <c r="D415" s="4" t="s">
        <v>209</v>
      </c>
      <c r="E415" s="8">
        <v>70</v>
      </c>
      <c r="F415" s="8">
        <v>0</v>
      </c>
      <c r="G415" s="8">
        <v>0</v>
      </c>
    </row>
    <row r="416" spans="1:7" s="123" customFormat="1" ht="18" customHeight="1">
      <c r="A416" s="4" t="s">
        <v>208</v>
      </c>
      <c r="B416" s="4" t="s">
        <v>209</v>
      </c>
      <c r="C416" s="4" t="s">
        <v>164</v>
      </c>
      <c r="D416" s="4" t="s">
        <v>165</v>
      </c>
      <c r="E416" s="8">
        <v>81</v>
      </c>
      <c r="F416" s="8">
        <v>0</v>
      </c>
      <c r="G416" s="8">
        <v>0</v>
      </c>
    </row>
    <row r="417" spans="1:7" s="123" customFormat="1" ht="18" customHeight="1">
      <c r="A417" s="4" t="s">
        <v>208</v>
      </c>
      <c r="B417" s="4" t="s">
        <v>209</v>
      </c>
      <c r="C417" s="4" t="s">
        <v>166</v>
      </c>
      <c r="D417" s="4" t="s">
        <v>167</v>
      </c>
      <c r="E417" s="8">
        <v>158704</v>
      </c>
      <c r="F417" s="8">
        <v>162114</v>
      </c>
      <c r="G417" s="8">
        <v>4</v>
      </c>
    </row>
    <row r="418" spans="1:7" s="123" customFormat="1" ht="18" customHeight="1">
      <c r="A418" s="4" t="s">
        <v>208</v>
      </c>
      <c r="B418" s="4" t="s">
        <v>209</v>
      </c>
      <c r="C418" s="4" t="s">
        <v>166</v>
      </c>
      <c r="D418" s="4" t="s">
        <v>242</v>
      </c>
      <c r="E418" s="8">
        <v>1548</v>
      </c>
      <c r="F418" s="8">
        <v>0</v>
      </c>
      <c r="G418" s="8">
        <v>0</v>
      </c>
    </row>
    <row r="419" spans="1:7" s="123" customFormat="1" ht="18" customHeight="1">
      <c r="A419" s="4" t="s">
        <v>208</v>
      </c>
      <c r="B419" s="4" t="s">
        <v>209</v>
      </c>
      <c r="C419" s="4" t="s">
        <v>166</v>
      </c>
      <c r="D419" s="4" t="s">
        <v>244</v>
      </c>
      <c r="E419" s="8">
        <v>3603</v>
      </c>
      <c r="F419" s="8">
        <v>0</v>
      </c>
      <c r="G419" s="8">
        <v>0</v>
      </c>
    </row>
    <row r="420" spans="1:7" s="123" customFormat="1" ht="18" customHeight="1">
      <c r="A420" s="4" t="s">
        <v>208</v>
      </c>
      <c r="B420" s="4" t="s">
        <v>209</v>
      </c>
      <c r="C420" s="4" t="s">
        <v>168</v>
      </c>
      <c r="D420" s="4" t="s">
        <v>169</v>
      </c>
      <c r="E420" s="8">
        <v>36</v>
      </c>
      <c r="F420" s="8">
        <v>0</v>
      </c>
      <c r="G420" s="8">
        <v>0</v>
      </c>
    </row>
    <row r="421" spans="1:7" s="123" customFormat="1" ht="18" customHeight="1">
      <c r="A421" s="4" t="s">
        <v>208</v>
      </c>
      <c r="B421" s="4" t="s">
        <v>209</v>
      </c>
      <c r="C421" s="4" t="s">
        <v>151</v>
      </c>
      <c r="D421" s="4" t="s">
        <v>152</v>
      </c>
      <c r="E421" s="8">
        <v>0</v>
      </c>
      <c r="F421" s="8">
        <v>0</v>
      </c>
      <c r="G421" s="8">
        <v>0</v>
      </c>
    </row>
    <row r="422" spans="1:7" s="123" customFormat="1" ht="18" customHeight="1">
      <c r="A422" s="4" t="s">
        <v>208</v>
      </c>
      <c r="B422" s="4" t="s">
        <v>209</v>
      </c>
      <c r="C422" s="4" t="s">
        <v>173</v>
      </c>
      <c r="D422" s="4" t="s">
        <v>222</v>
      </c>
      <c r="E422" s="8">
        <v>10343</v>
      </c>
      <c r="F422" s="8">
        <v>67803</v>
      </c>
      <c r="G422" s="8">
        <v>367</v>
      </c>
    </row>
    <row r="423" spans="1:7" s="123" customFormat="1" ht="18" customHeight="1">
      <c r="A423" s="4" t="s">
        <v>208</v>
      </c>
      <c r="B423" s="4" t="s">
        <v>209</v>
      </c>
      <c r="C423" s="4" t="s">
        <v>173</v>
      </c>
      <c r="D423" s="4" t="s">
        <v>264</v>
      </c>
      <c r="E423" s="8">
        <v>372</v>
      </c>
      <c r="F423" s="8">
        <v>9405</v>
      </c>
      <c r="G423" s="8">
        <v>9</v>
      </c>
    </row>
    <row r="424" spans="1:7" s="123" customFormat="1" ht="18" customHeight="1">
      <c r="A424" s="4" t="s">
        <v>208</v>
      </c>
      <c r="B424" s="4" t="s">
        <v>209</v>
      </c>
      <c r="C424" s="4" t="s">
        <v>175</v>
      </c>
      <c r="D424" s="4" t="s">
        <v>239</v>
      </c>
      <c r="E424" s="8">
        <v>0</v>
      </c>
      <c r="F424" s="8">
        <v>17744</v>
      </c>
      <c r="G424" s="8">
        <v>0</v>
      </c>
    </row>
    <row r="425" spans="1:7" s="123" customFormat="1" ht="18" customHeight="1">
      <c r="A425" s="4" t="s">
        <v>208</v>
      </c>
      <c r="B425" s="4" t="s">
        <v>209</v>
      </c>
      <c r="C425" s="4" t="s">
        <v>175</v>
      </c>
      <c r="D425" s="4" t="s">
        <v>265</v>
      </c>
      <c r="E425" s="8">
        <v>859</v>
      </c>
      <c r="F425" s="8">
        <v>0</v>
      </c>
      <c r="G425" s="8">
        <v>0</v>
      </c>
    </row>
    <row r="426" spans="1:7" s="123" customFormat="1" ht="18" customHeight="1">
      <c r="A426" s="4" t="s">
        <v>208</v>
      </c>
      <c r="B426" s="4" t="s">
        <v>209</v>
      </c>
      <c r="C426" s="4" t="s">
        <v>175</v>
      </c>
      <c r="D426" s="4" t="s">
        <v>266</v>
      </c>
      <c r="E426" s="8">
        <v>0</v>
      </c>
      <c r="F426" s="8">
        <v>0</v>
      </c>
      <c r="G426" s="8">
        <v>0</v>
      </c>
    </row>
    <row r="427" spans="1:7" s="123" customFormat="1" ht="18" customHeight="1">
      <c r="A427" s="4" t="s">
        <v>208</v>
      </c>
      <c r="B427" s="4" t="s">
        <v>209</v>
      </c>
      <c r="C427" s="4" t="s">
        <v>175</v>
      </c>
      <c r="D427" s="4" t="s">
        <v>267</v>
      </c>
      <c r="E427" s="8">
        <v>60</v>
      </c>
      <c r="F427" s="8">
        <v>0</v>
      </c>
      <c r="G427" s="8">
        <v>0</v>
      </c>
    </row>
    <row r="428" spans="1:7" s="123" customFormat="1" ht="18" customHeight="1">
      <c r="A428" s="4" t="s">
        <v>208</v>
      </c>
      <c r="B428" s="4" t="s">
        <v>209</v>
      </c>
      <c r="C428" s="4" t="s">
        <v>175</v>
      </c>
      <c r="D428" s="4" t="s">
        <v>176</v>
      </c>
      <c r="E428" s="8">
        <v>269865</v>
      </c>
      <c r="F428" s="8">
        <v>602861</v>
      </c>
      <c r="G428" s="8">
        <v>1024114</v>
      </c>
    </row>
    <row r="429" spans="1:7" s="123" customFormat="1" ht="18" customHeight="1">
      <c r="A429" s="4" t="s">
        <v>208</v>
      </c>
      <c r="B429" s="4" t="s">
        <v>209</v>
      </c>
      <c r="C429" s="4" t="s">
        <v>175</v>
      </c>
      <c r="D429" s="4" t="s">
        <v>177</v>
      </c>
      <c r="E429" s="8">
        <v>112711</v>
      </c>
      <c r="F429" s="8">
        <v>89963</v>
      </c>
      <c r="G429" s="8">
        <v>0</v>
      </c>
    </row>
    <row r="430" spans="1:7" s="123" customFormat="1" ht="18" customHeight="1">
      <c r="A430" s="4" t="s">
        <v>208</v>
      </c>
      <c r="B430" s="4" t="s">
        <v>209</v>
      </c>
      <c r="C430" s="4" t="s">
        <v>178</v>
      </c>
      <c r="D430" s="4" t="s">
        <v>179</v>
      </c>
      <c r="E430" s="8">
        <v>133</v>
      </c>
      <c r="F430" s="8">
        <v>0</v>
      </c>
      <c r="G430" s="8">
        <v>0</v>
      </c>
    </row>
    <row r="431" spans="1:7" s="123" customFormat="1" ht="18" customHeight="1">
      <c r="A431" s="4" t="s">
        <v>208</v>
      </c>
      <c r="B431" s="4" t="s">
        <v>209</v>
      </c>
      <c r="C431" s="4" t="s">
        <v>180</v>
      </c>
      <c r="D431" s="4" t="s">
        <v>181</v>
      </c>
      <c r="E431" s="8">
        <v>3428</v>
      </c>
      <c r="F431" s="8">
        <v>43157</v>
      </c>
      <c r="G431" s="8">
        <v>553</v>
      </c>
    </row>
    <row r="432" spans="1:7" s="123" customFormat="1" ht="18" customHeight="1">
      <c r="A432" s="4" t="s">
        <v>208</v>
      </c>
      <c r="B432" s="4" t="s">
        <v>209</v>
      </c>
      <c r="C432" s="4" t="s">
        <v>182</v>
      </c>
      <c r="D432" s="4" t="s">
        <v>183</v>
      </c>
      <c r="E432" s="8">
        <v>0</v>
      </c>
      <c r="F432" s="8">
        <v>0</v>
      </c>
      <c r="G432" s="8">
        <v>0</v>
      </c>
    </row>
    <row r="433" spans="1:7" s="123" customFormat="1" ht="18" customHeight="1">
      <c r="A433" s="4" t="s">
        <v>208</v>
      </c>
      <c r="B433" s="4" t="s">
        <v>209</v>
      </c>
      <c r="C433" s="4" t="s">
        <v>153</v>
      </c>
      <c r="D433" s="4" t="s">
        <v>154</v>
      </c>
      <c r="E433" s="8">
        <v>76796</v>
      </c>
      <c r="F433" s="8">
        <v>1067607</v>
      </c>
      <c r="G433" s="8">
        <v>39</v>
      </c>
    </row>
    <row r="434" spans="1:7" s="123" customFormat="1" ht="18" customHeight="1">
      <c r="A434" s="4" t="s">
        <v>208</v>
      </c>
      <c r="B434" s="4" t="s">
        <v>209</v>
      </c>
      <c r="C434" s="4" t="s">
        <v>153</v>
      </c>
      <c r="D434" s="4" t="s">
        <v>186</v>
      </c>
      <c r="E434" s="8">
        <v>230781</v>
      </c>
      <c r="F434" s="8">
        <v>638065</v>
      </c>
      <c r="G434" s="8">
        <v>2937</v>
      </c>
    </row>
    <row r="435" spans="1:7" s="123" customFormat="1" ht="18" customHeight="1">
      <c r="A435" s="4" t="s">
        <v>208</v>
      </c>
      <c r="B435" s="4" t="s">
        <v>209</v>
      </c>
      <c r="C435" s="4" t="s">
        <v>153</v>
      </c>
      <c r="D435" s="4" t="s">
        <v>157</v>
      </c>
      <c r="E435" s="8">
        <v>139582</v>
      </c>
      <c r="F435" s="8">
        <v>227111</v>
      </c>
      <c r="G435" s="8">
        <v>242</v>
      </c>
    </row>
    <row r="436" spans="1:7" s="123" customFormat="1" ht="18" customHeight="1">
      <c r="A436" s="4" t="s">
        <v>164</v>
      </c>
      <c r="B436" s="4" t="s">
        <v>268</v>
      </c>
      <c r="C436" s="4" t="s">
        <v>166</v>
      </c>
      <c r="D436" s="4" t="s">
        <v>167</v>
      </c>
      <c r="E436" s="8">
        <v>0</v>
      </c>
      <c r="F436" s="8">
        <v>0</v>
      </c>
      <c r="G436" s="8">
        <v>0</v>
      </c>
    </row>
    <row r="437" spans="1:7" s="123" customFormat="1" ht="18" customHeight="1">
      <c r="A437" s="4" t="s">
        <v>164</v>
      </c>
      <c r="B437" s="4" t="s">
        <v>268</v>
      </c>
      <c r="C437" s="4" t="s">
        <v>173</v>
      </c>
      <c r="D437" s="4" t="s">
        <v>222</v>
      </c>
      <c r="E437" s="8">
        <v>538</v>
      </c>
      <c r="F437" s="8">
        <v>0</v>
      </c>
      <c r="G437" s="8">
        <v>0</v>
      </c>
    </row>
    <row r="438" spans="1:7" s="123" customFormat="1" ht="18" customHeight="1">
      <c r="A438" s="4" t="s">
        <v>164</v>
      </c>
      <c r="B438" s="4" t="s">
        <v>268</v>
      </c>
      <c r="C438" s="4" t="s">
        <v>153</v>
      </c>
      <c r="D438" s="4" t="s">
        <v>186</v>
      </c>
      <c r="E438" s="8">
        <v>14432</v>
      </c>
      <c r="F438" s="8">
        <v>0</v>
      </c>
      <c r="G438" s="8">
        <v>0</v>
      </c>
    </row>
    <row r="439" spans="1:7" s="123" customFormat="1" ht="18" customHeight="1">
      <c r="A439" s="4" t="s">
        <v>164</v>
      </c>
      <c r="B439" s="4" t="s">
        <v>268</v>
      </c>
      <c r="C439" s="4" t="s">
        <v>153</v>
      </c>
      <c r="D439" s="4" t="s">
        <v>157</v>
      </c>
      <c r="E439" s="8">
        <v>33280</v>
      </c>
      <c r="F439" s="8">
        <v>0</v>
      </c>
      <c r="G439" s="8">
        <v>0</v>
      </c>
    </row>
    <row r="440" spans="1:7" s="123" customFormat="1" ht="18" customHeight="1">
      <c r="A440" s="4" t="s">
        <v>164</v>
      </c>
      <c r="B440" s="4" t="s">
        <v>165</v>
      </c>
      <c r="C440" s="4" t="s">
        <v>160</v>
      </c>
      <c r="D440" s="4" t="s">
        <v>161</v>
      </c>
      <c r="E440" s="8">
        <v>6932</v>
      </c>
      <c r="F440" s="8">
        <v>0</v>
      </c>
      <c r="G440" s="8">
        <v>0</v>
      </c>
    </row>
    <row r="441" spans="1:7" s="123" customFormat="1" ht="18" customHeight="1">
      <c r="A441" s="4" t="s">
        <v>164</v>
      </c>
      <c r="B441" s="4" t="s">
        <v>165</v>
      </c>
      <c r="C441" s="4" t="s">
        <v>160</v>
      </c>
      <c r="D441" s="4" t="s">
        <v>162</v>
      </c>
      <c r="E441" s="8">
        <v>0</v>
      </c>
      <c r="F441" s="8">
        <v>0</v>
      </c>
      <c r="G441" s="8">
        <v>0</v>
      </c>
    </row>
    <row r="442" spans="1:7" s="123" customFormat="1" ht="18" customHeight="1">
      <c r="A442" s="4" t="s">
        <v>164</v>
      </c>
      <c r="B442" s="4" t="s">
        <v>165</v>
      </c>
      <c r="C442" s="4" t="s">
        <v>141</v>
      </c>
      <c r="D442" s="4" t="s">
        <v>142</v>
      </c>
      <c r="E442" s="8">
        <v>1008</v>
      </c>
      <c r="F442" s="8">
        <v>0</v>
      </c>
      <c r="G442" s="8">
        <v>0</v>
      </c>
    </row>
    <row r="443" spans="1:7" s="123" customFormat="1" ht="18" customHeight="1">
      <c r="A443" s="4" t="s">
        <v>164</v>
      </c>
      <c r="B443" s="4" t="s">
        <v>165</v>
      </c>
      <c r="C443" s="4" t="s">
        <v>149</v>
      </c>
      <c r="D443" s="4" t="s">
        <v>150</v>
      </c>
      <c r="E443" s="8">
        <v>226058</v>
      </c>
      <c r="F443" s="8">
        <v>986552</v>
      </c>
      <c r="G443" s="8">
        <v>515</v>
      </c>
    </row>
    <row r="444" spans="1:7" s="123" customFormat="1" ht="18" customHeight="1">
      <c r="A444" s="4" t="s">
        <v>164</v>
      </c>
      <c r="B444" s="4" t="s">
        <v>165</v>
      </c>
      <c r="C444" s="4" t="s">
        <v>208</v>
      </c>
      <c r="D444" s="4" t="s">
        <v>209</v>
      </c>
      <c r="E444" s="8">
        <v>689</v>
      </c>
      <c r="F444" s="8">
        <v>150</v>
      </c>
      <c r="G444" s="8">
        <v>0</v>
      </c>
    </row>
    <row r="445" spans="1:7" s="123" customFormat="1" ht="18" customHeight="1">
      <c r="A445" s="4" t="s">
        <v>164</v>
      </c>
      <c r="B445" s="4" t="s">
        <v>165</v>
      </c>
      <c r="C445" s="4" t="s">
        <v>164</v>
      </c>
      <c r="D445" s="4" t="s">
        <v>268</v>
      </c>
      <c r="E445" s="8">
        <v>0</v>
      </c>
      <c r="F445" s="8">
        <v>0</v>
      </c>
      <c r="G445" s="8">
        <v>0</v>
      </c>
    </row>
    <row r="446" spans="1:7" s="123" customFormat="1" ht="18" customHeight="1">
      <c r="A446" s="4" t="s">
        <v>164</v>
      </c>
      <c r="B446" s="4" t="s">
        <v>165</v>
      </c>
      <c r="C446" s="4" t="s">
        <v>164</v>
      </c>
      <c r="D446" s="4" t="s">
        <v>165</v>
      </c>
      <c r="E446" s="8">
        <v>92</v>
      </c>
      <c r="F446" s="8">
        <v>0</v>
      </c>
      <c r="G446" s="8">
        <v>0</v>
      </c>
    </row>
    <row r="447" spans="1:7" s="123" customFormat="1" ht="18" customHeight="1">
      <c r="A447" s="4" t="s">
        <v>164</v>
      </c>
      <c r="B447" s="4" t="s">
        <v>165</v>
      </c>
      <c r="C447" s="4" t="s">
        <v>164</v>
      </c>
      <c r="D447" s="4" t="s">
        <v>252</v>
      </c>
      <c r="E447" s="8">
        <v>59</v>
      </c>
      <c r="F447" s="8">
        <v>970</v>
      </c>
      <c r="G447" s="8">
        <v>0</v>
      </c>
    </row>
    <row r="448" spans="1:7" s="123" customFormat="1" ht="18" customHeight="1">
      <c r="A448" s="4" t="s">
        <v>164</v>
      </c>
      <c r="B448" s="4" t="s">
        <v>165</v>
      </c>
      <c r="C448" s="4" t="s">
        <v>164</v>
      </c>
      <c r="D448" s="4" t="s">
        <v>269</v>
      </c>
      <c r="E448" s="8">
        <v>3823</v>
      </c>
      <c r="F448" s="8">
        <v>102</v>
      </c>
      <c r="G448" s="8">
        <v>0</v>
      </c>
    </row>
    <row r="449" spans="1:7" s="123" customFormat="1" ht="18" customHeight="1">
      <c r="A449" s="4" t="s">
        <v>164</v>
      </c>
      <c r="B449" s="4" t="s">
        <v>165</v>
      </c>
      <c r="C449" s="4" t="s">
        <v>166</v>
      </c>
      <c r="D449" s="4" t="s">
        <v>167</v>
      </c>
      <c r="E449" s="8">
        <v>27243</v>
      </c>
      <c r="F449" s="8">
        <v>13331</v>
      </c>
      <c r="G449" s="8">
        <v>0</v>
      </c>
    </row>
    <row r="450" spans="1:7" s="123" customFormat="1" ht="18" customHeight="1">
      <c r="A450" s="4" t="s">
        <v>164</v>
      </c>
      <c r="B450" s="4" t="s">
        <v>165</v>
      </c>
      <c r="C450" s="4" t="s">
        <v>166</v>
      </c>
      <c r="D450" s="4" t="s">
        <v>242</v>
      </c>
      <c r="E450" s="8">
        <v>1424</v>
      </c>
      <c r="F450" s="8">
        <v>0</v>
      </c>
      <c r="G450" s="8">
        <v>0</v>
      </c>
    </row>
    <row r="451" spans="1:7" s="123" customFormat="1" ht="18" customHeight="1">
      <c r="A451" s="4" t="s">
        <v>164</v>
      </c>
      <c r="B451" s="4" t="s">
        <v>165</v>
      </c>
      <c r="C451" s="4" t="s">
        <v>166</v>
      </c>
      <c r="D451" s="4" t="s">
        <v>246</v>
      </c>
      <c r="E451" s="8">
        <v>6774</v>
      </c>
      <c r="F451" s="8">
        <v>0</v>
      </c>
      <c r="G451" s="8">
        <v>0</v>
      </c>
    </row>
    <row r="452" spans="1:7" s="123" customFormat="1" ht="18" customHeight="1">
      <c r="A452" s="4" t="s">
        <v>164</v>
      </c>
      <c r="B452" s="4" t="s">
        <v>165</v>
      </c>
      <c r="C452" s="4" t="s">
        <v>212</v>
      </c>
      <c r="D452" s="4" t="s">
        <v>213</v>
      </c>
      <c r="E452" s="8">
        <v>11735</v>
      </c>
      <c r="F452" s="8">
        <v>57634</v>
      </c>
      <c r="G452" s="8">
        <v>112</v>
      </c>
    </row>
    <row r="453" spans="1:7" s="123" customFormat="1" ht="18" customHeight="1">
      <c r="A453" s="4" t="s">
        <v>164</v>
      </c>
      <c r="B453" s="4" t="s">
        <v>165</v>
      </c>
      <c r="C453" s="4" t="s">
        <v>168</v>
      </c>
      <c r="D453" s="4" t="s">
        <v>256</v>
      </c>
      <c r="E453" s="8">
        <v>10</v>
      </c>
      <c r="F453" s="8">
        <v>160</v>
      </c>
      <c r="G453" s="8">
        <v>0</v>
      </c>
    </row>
    <row r="454" spans="1:7" s="123" customFormat="1" ht="18" customHeight="1">
      <c r="A454" s="4" t="s">
        <v>164</v>
      </c>
      <c r="B454" s="4" t="s">
        <v>165</v>
      </c>
      <c r="C454" s="4" t="s">
        <v>168</v>
      </c>
      <c r="D454" s="4" t="s">
        <v>169</v>
      </c>
      <c r="E454" s="8">
        <v>32028</v>
      </c>
      <c r="F454" s="8">
        <v>12667</v>
      </c>
      <c r="G454" s="8">
        <v>0</v>
      </c>
    </row>
    <row r="455" spans="1:7" s="123" customFormat="1" ht="18" customHeight="1">
      <c r="A455" s="4" t="s">
        <v>164</v>
      </c>
      <c r="B455" s="4" t="s">
        <v>165</v>
      </c>
      <c r="C455" s="4" t="s">
        <v>168</v>
      </c>
      <c r="D455" s="4" t="s">
        <v>257</v>
      </c>
      <c r="E455" s="8">
        <v>45</v>
      </c>
      <c r="F455" s="8">
        <v>2242</v>
      </c>
      <c r="G455" s="8">
        <v>0</v>
      </c>
    </row>
    <row r="456" spans="1:7" s="123" customFormat="1" ht="18" customHeight="1">
      <c r="A456" s="4" t="s">
        <v>164</v>
      </c>
      <c r="B456" s="4" t="s">
        <v>165</v>
      </c>
      <c r="C456" s="4" t="s">
        <v>143</v>
      </c>
      <c r="D456" s="4" t="s">
        <v>258</v>
      </c>
      <c r="E456" s="8">
        <v>476</v>
      </c>
      <c r="F456" s="8">
        <v>1533</v>
      </c>
      <c r="G456" s="8">
        <v>0</v>
      </c>
    </row>
    <row r="457" spans="1:7" s="123" customFormat="1" ht="18" customHeight="1">
      <c r="A457" s="4" t="s">
        <v>164</v>
      </c>
      <c r="B457" s="4" t="s">
        <v>165</v>
      </c>
      <c r="C457" s="4" t="s">
        <v>143</v>
      </c>
      <c r="D457" s="4" t="s">
        <v>259</v>
      </c>
      <c r="E457" s="8">
        <v>1</v>
      </c>
      <c r="F457" s="8">
        <v>10</v>
      </c>
      <c r="G457" s="8">
        <v>0</v>
      </c>
    </row>
    <row r="458" spans="1:7" s="123" customFormat="1" ht="18" customHeight="1">
      <c r="A458" s="4" t="s">
        <v>164</v>
      </c>
      <c r="B458" s="4" t="s">
        <v>165</v>
      </c>
      <c r="C458" s="4" t="s">
        <v>151</v>
      </c>
      <c r="D458" s="4" t="s">
        <v>152</v>
      </c>
      <c r="E458" s="8">
        <v>7851</v>
      </c>
      <c r="F458" s="8">
        <v>37233</v>
      </c>
      <c r="G458" s="8">
        <v>0</v>
      </c>
    </row>
    <row r="459" spans="1:7" s="123" customFormat="1" ht="18" customHeight="1">
      <c r="A459" s="4" t="s">
        <v>164</v>
      </c>
      <c r="B459" s="4" t="s">
        <v>165</v>
      </c>
      <c r="C459" s="4" t="s">
        <v>220</v>
      </c>
      <c r="D459" s="4" t="s">
        <v>221</v>
      </c>
      <c r="E459" s="8">
        <v>556</v>
      </c>
      <c r="F459" s="8">
        <v>21356</v>
      </c>
      <c r="G459" s="8">
        <v>0</v>
      </c>
    </row>
    <row r="460" spans="1:7" s="123" customFormat="1" ht="18" customHeight="1">
      <c r="A460" s="4" t="s">
        <v>164</v>
      </c>
      <c r="B460" s="4" t="s">
        <v>165</v>
      </c>
      <c r="C460" s="4" t="s">
        <v>173</v>
      </c>
      <c r="D460" s="4" t="s">
        <v>222</v>
      </c>
      <c r="E460" s="8">
        <v>1</v>
      </c>
      <c r="F460" s="8">
        <v>0</v>
      </c>
      <c r="G460" s="8">
        <v>0</v>
      </c>
    </row>
    <row r="461" spans="1:7" s="123" customFormat="1" ht="18" customHeight="1">
      <c r="A461" s="4" t="s">
        <v>164</v>
      </c>
      <c r="B461" s="4" t="s">
        <v>165</v>
      </c>
      <c r="C461" s="4" t="s">
        <v>173</v>
      </c>
      <c r="D461" s="4" t="s">
        <v>174</v>
      </c>
      <c r="E461" s="8">
        <v>0</v>
      </c>
      <c r="F461" s="8">
        <v>0</v>
      </c>
      <c r="G461" s="8">
        <v>0</v>
      </c>
    </row>
    <row r="462" spans="1:7" s="123" customFormat="1" ht="18" customHeight="1">
      <c r="A462" s="4" t="s">
        <v>164</v>
      </c>
      <c r="B462" s="4" t="s">
        <v>165</v>
      </c>
      <c r="C462" s="4" t="s">
        <v>175</v>
      </c>
      <c r="D462" s="4" t="s">
        <v>176</v>
      </c>
      <c r="E462" s="8">
        <v>50272</v>
      </c>
      <c r="F462" s="8">
        <v>130532</v>
      </c>
      <c r="G462" s="8">
        <v>0</v>
      </c>
    </row>
    <row r="463" spans="1:7" s="123" customFormat="1" ht="18" customHeight="1">
      <c r="A463" s="4" t="s">
        <v>164</v>
      </c>
      <c r="B463" s="4" t="s">
        <v>165</v>
      </c>
      <c r="C463" s="4" t="s">
        <v>175</v>
      </c>
      <c r="D463" s="4" t="s">
        <v>177</v>
      </c>
      <c r="E463" s="8">
        <v>8029</v>
      </c>
      <c r="F463" s="8">
        <v>207</v>
      </c>
      <c r="G463" s="8">
        <v>0</v>
      </c>
    </row>
    <row r="464" spans="1:7" s="123" customFormat="1" ht="18" customHeight="1">
      <c r="A464" s="4" t="s">
        <v>164</v>
      </c>
      <c r="B464" s="4" t="s">
        <v>165</v>
      </c>
      <c r="C464" s="4" t="s">
        <v>178</v>
      </c>
      <c r="D464" s="4" t="s">
        <v>179</v>
      </c>
      <c r="E464" s="8">
        <v>1541</v>
      </c>
      <c r="F464" s="8">
        <v>0</v>
      </c>
      <c r="G464" s="8">
        <v>0</v>
      </c>
    </row>
    <row r="465" spans="1:7" s="123" customFormat="1" ht="18" customHeight="1">
      <c r="A465" s="4" t="s">
        <v>164</v>
      </c>
      <c r="B465" s="4" t="s">
        <v>165</v>
      </c>
      <c r="C465" s="4" t="s">
        <v>145</v>
      </c>
      <c r="D465" s="4" t="s">
        <v>202</v>
      </c>
      <c r="E465" s="8">
        <v>1687</v>
      </c>
      <c r="F465" s="8">
        <v>0</v>
      </c>
      <c r="G465" s="8">
        <v>0</v>
      </c>
    </row>
    <row r="466" spans="1:7" s="123" customFormat="1" ht="18" customHeight="1">
      <c r="A466" s="4" t="s">
        <v>164</v>
      </c>
      <c r="B466" s="4" t="s">
        <v>165</v>
      </c>
      <c r="C466" s="4" t="s">
        <v>153</v>
      </c>
      <c r="D466" s="4" t="s">
        <v>154</v>
      </c>
      <c r="E466" s="8">
        <v>15</v>
      </c>
      <c r="F466" s="8">
        <v>0</v>
      </c>
      <c r="G466" s="8">
        <v>0</v>
      </c>
    </row>
    <row r="467" spans="1:7" s="123" customFormat="1" ht="18" customHeight="1">
      <c r="A467" s="4" t="s">
        <v>164</v>
      </c>
      <c r="B467" s="4" t="s">
        <v>165</v>
      </c>
      <c r="C467" s="4" t="s">
        <v>153</v>
      </c>
      <c r="D467" s="4" t="s">
        <v>155</v>
      </c>
      <c r="E467" s="8">
        <v>6947</v>
      </c>
      <c r="F467" s="8">
        <v>55</v>
      </c>
      <c r="G467" s="8">
        <v>0</v>
      </c>
    </row>
    <row r="468" spans="1:7" s="123" customFormat="1" ht="18" customHeight="1">
      <c r="A468" s="4" t="s">
        <v>164</v>
      </c>
      <c r="B468" s="4" t="s">
        <v>165</v>
      </c>
      <c r="C468" s="4" t="s">
        <v>153</v>
      </c>
      <c r="D468" s="4" t="s">
        <v>186</v>
      </c>
      <c r="E468" s="8">
        <v>246357</v>
      </c>
      <c r="F468" s="8">
        <v>627896</v>
      </c>
      <c r="G468" s="8">
        <v>13</v>
      </c>
    </row>
    <row r="469" spans="1:7" s="123" customFormat="1" ht="18" customHeight="1">
      <c r="A469" s="4" t="s">
        <v>164</v>
      </c>
      <c r="B469" s="4" t="s">
        <v>165</v>
      </c>
      <c r="C469" s="4" t="s">
        <v>153</v>
      </c>
      <c r="D469" s="4" t="s">
        <v>157</v>
      </c>
      <c r="E469" s="8">
        <v>159689</v>
      </c>
      <c r="F469" s="8">
        <v>253244</v>
      </c>
      <c r="G469" s="8">
        <v>24</v>
      </c>
    </row>
    <row r="470" spans="1:7" s="123" customFormat="1" ht="18" customHeight="1">
      <c r="A470" s="4" t="s">
        <v>164</v>
      </c>
      <c r="B470" s="4" t="s">
        <v>165</v>
      </c>
      <c r="C470" s="4" t="s">
        <v>230</v>
      </c>
      <c r="D470" s="4" t="s">
        <v>262</v>
      </c>
      <c r="E470" s="8">
        <v>302</v>
      </c>
      <c r="F470" s="8">
        <v>5966</v>
      </c>
      <c r="G470" s="8">
        <v>0</v>
      </c>
    </row>
    <row r="471" spans="1:7" s="123" customFormat="1" ht="18" customHeight="1">
      <c r="A471" s="4" t="s">
        <v>164</v>
      </c>
      <c r="B471" s="4" t="s">
        <v>165</v>
      </c>
      <c r="C471" s="4" t="s">
        <v>230</v>
      </c>
      <c r="D471" s="4" t="s">
        <v>263</v>
      </c>
      <c r="E471" s="8">
        <v>4604</v>
      </c>
      <c r="F471" s="8">
        <v>46006</v>
      </c>
      <c r="G471" s="8">
        <v>0</v>
      </c>
    </row>
    <row r="472" spans="1:7" s="123" customFormat="1" ht="18" customHeight="1">
      <c r="A472" s="4" t="s">
        <v>164</v>
      </c>
      <c r="B472" s="4" t="s">
        <v>252</v>
      </c>
      <c r="C472" s="4" t="s">
        <v>149</v>
      </c>
      <c r="D472" s="4" t="s">
        <v>150</v>
      </c>
      <c r="E472" s="8">
        <v>512</v>
      </c>
      <c r="F472" s="8">
        <v>69</v>
      </c>
      <c r="G472" s="8">
        <v>0</v>
      </c>
    </row>
    <row r="473" spans="1:7" s="123" customFormat="1" ht="18" customHeight="1">
      <c r="A473" s="4" t="s">
        <v>164</v>
      </c>
      <c r="B473" s="4" t="s">
        <v>252</v>
      </c>
      <c r="C473" s="4" t="s">
        <v>164</v>
      </c>
      <c r="D473" s="4" t="s">
        <v>165</v>
      </c>
      <c r="E473" s="8">
        <v>69</v>
      </c>
      <c r="F473" s="8">
        <v>382</v>
      </c>
      <c r="G473" s="8">
        <v>0</v>
      </c>
    </row>
    <row r="474" spans="1:7" s="123" customFormat="1" ht="18" customHeight="1">
      <c r="A474" s="4" t="s">
        <v>164</v>
      </c>
      <c r="B474" s="4" t="s">
        <v>252</v>
      </c>
      <c r="C474" s="4" t="s">
        <v>164</v>
      </c>
      <c r="D474" s="4" t="s">
        <v>252</v>
      </c>
      <c r="E474" s="8">
        <v>0</v>
      </c>
      <c r="F474" s="8">
        <v>0</v>
      </c>
      <c r="G474" s="8">
        <v>0</v>
      </c>
    </row>
    <row r="475" spans="1:7" s="123" customFormat="1" ht="18" customHeight="1">
      <c r="A475" s="4" t="s">
        <v>164</v>
      </c>
      <c r="B475" s="4" t="s">
        <v>252</v>
      </c>
      <c r="C475" s="4" t="s">
        <v>168</v>
      </c>
      <c r="D475" s="4" t="s">
        <v>256</v>
      </c>
      <c r="E475" s="8">
        <v>2</v>
      </c>
      <c r="F475" s="8">
        <v>0</v>
      </c>
      <c r="G475" s="8">
        <v>0</v>
      </c>
    </row>
    <row r="476" spans="1:7" s="123" customFormat="1" ht="18" customHeight="1">
      <c r="A476" s="4" t="s">
        <v>164</v>
      </c>
      <c r="B476" s="4" t="s">
        <v>252</v>
      </c>
      <c r="C476" s="4" t="s">
        <v>168</v>
      </c>
      <c r="D476" s="4" t="s">
        <v>257</v>
      </c>
      <c r="E476" s="8">
        <v>3</v>
      </c>
      <c r="F476" s="8">
        <v>1</v>
      </c>
      <c r="G476" s="8">
        <v>0</v>
      </c>
    </row>
    <row r="477" spans="1:7" s="123" customFormat="1" ht="18" customHeight="1">
      <c r="A477" s="4" t="s">
        <v>164</v>
      </c>
      <c r="B477" s="4" t="s">
        <v>252</v>
      </c>
      <c r="C477" s="4" t="s">
        <v>143</v>
      </c>
      <c r="D477" s="4" t="s">
        <v>258</v>
      </c>
      <c r="E477" s="8">
        <v>6</v>
      </c>
      <c r="F477" s="8">
        <v>42</v>
      </c>
      <c r="G477" s="8">
        <v>0</v>
      </c>
    </row>
    <row r="478" spans="1:7" s="123" customFormat="1" ht="18" customHeight="1">
      <c r="A478" s="4" t="s">
        <v>164</v>
      </c>
      <c r="B478" s="4" t="s">
        <v>252</v>
      </c>
      <c r="C478" s="4" t="s">
        <v>230</v>
      </c>
      <c r="D478" s="4" t="s">
        <v>262</v>
      </c>
      <c r="E478" s="8">
        <v>9</v>
      </c>
      <c r="F478" s="8">
        <v>45</v>
      </c>
      <c r="G478" s="8">
        <v>0</v>
      </c>
    </row>
    <row r="479" spans="1:7" s="123" customFormat="1" ht="18" customHeight="1">
      <c r="A479" s="4" t="s">
        <v>164</v>
      </c>
      <c r="B479" s="4" t="s">
        <v>269</v>
      </c>
      <c r="C479" s="4" t="s">
        <v>164</v>
      </c>
      <c r="D479" s="4" t="s">
        <v>165</v>
      </c>
      <c r="E479" s="8">
        <v>5658</v>
      </c>
      <c r="F479" s="8">
        <v>702</v>
      </c>
      <c r="G479" s="8">
        <v>0</v>
      </c>
    </row>
    <row r="480" spans="1:7" s="123" customFormat="1" ht="18" customHeight="1">
      <c r="A480" s="4" t="s">
        <v>164</v>
      </c>
      <c r="B480" s="4" t="s">
        <v>269</v>
      </c>
      <c r="C480" s="4" t="s">
        <v>166</v>
      </c>
      <c r="D480" s="4" t="s">
        <v>242</v>
      </c>
      <c r="E480" s="8">
        <v>3509</v>
      </c>
      <c r="F480" s="8">
        <v>0</v>
      </c>
      <c r="G480" s="8">
        <v>0</v>
      </c>
    </row>
    <row r="481" spans="1:7" s="123" customFormat="1" ht="18" customHeight="1">
      <c r="A481" s="4" t="s">
        <v>164</v>
      </c>
      <c r="B481" s="4" t="s">
        <v>269</v>
      </c>
      <c r="C481" s="4" t="s">
        <v>166</v>
      </c>
      <c r="D481" s="4" t="s">
        <v>246</v>
      </c>
      <c r="E481" s="8">
        <v>3272</v>
      </c>
      <c r="F481" s="8">
        <v>11</v>
      </c>
      <c r="G481" s="8">
        <v>0</v>
      </c>
    </row>
    <row r="482" spans="1:7" s="123" customFormat="1" ht="18" customHeight="1">
      <c r="A482" s="4" t="s">
        <v>210</v>
      </c>
      <c r="B482" s="4" t="s">
        <v>270</v>
      </c>
      <c r="C482" s="4" t="s">
        <v>210</v>
      </c>
      <c r="D482" s="4" t="s">
        <v>270</v>
      </c>
      <c r="E482" s="8">
        <v>0</v>
      </c>
      <c r="F482" s="8">
        <v>0</v>
      </c>
      <c r="G482" s="8">
        <v>0</v>
      </c>
    </row>
    <row r="483" spans="1:7" s="123" customFormat="1" ht="18" customHeight="1">
      <c r="A483" s="4" t="s">
        <v>210</v>
      </c>
      <c r="B483" s="4" t="s">
        <v>270</v>
      </c>
      <c r="C483" s="4" t="s">
        <v>210</v>
      </c>
      <c r="D483" s="4" t="s">
        <v>251</v>
      </c>
      <c r="E483" s="8">
        <v>578</v>
      </c>
      <c r="F483" s="8">
        <v>80</v>
      </c>
      <c r="G483" s="8">
        <v>0</v>
      </c>
    </row>
    <row r="484" spans="1:7" s="123" customFormat="1" ht="18" customHeight="1">
      <c r="A484" s="4" t="s">
        <v>210</v>
      </c>
      <c r="B484" s="4" t="s">
        <v>270</v>
      </c>
      <c r="C484" s="4" t="s">
        <v>143</v>
      </c>
      <c r="D484" s="4" t="s">
        <v>232</v>
      </c>
      <c r="E484" s="8">
        <v>15</v>
      </c>
      <c r="F484" s="8">
        <v>28</v>
      </c>
      <c r="G484" s="8">
        <v>0</v>
      </c>
    </row>
    <row r="485" spans="1:7" s="123" customFormat="1" ht="18" customHeight="1">
      <c r="A485" s="4" t="s">
        <v>210</v>
      </c>
      <c r="B485" s="4" t="s">
        <v>270</v>
      </c>
      <c r="C485" s="4" t="s">
        <v>220</v>
      </c>
      <c r="D485" s="4" t="s">
        <v>271</v>
      </c>
      <c r="E485" s="8">
        <v>6</v>
      </c>
      <c r="F485" s="8">
        <v>0</v>
      </c>
      <c r="G485" s="8">
        <v>0</v>
      </c>
    </row>
    <row r="486" spans="1:7" s="123" customFormat="1" ht="18" customHeight="1">
      <c r="A486" s="4" t="s">
        <v>210</v>
      </c>
      <c r="B486" s="4" t="s">
        <v>251</v>
      </c>
      <c r="C486" s="4" t="s">
        <v>141</v>
      </c>
      <c r="D486" s="4" t="s">
        <v>142</v>
      </c>
      <c r="E486" s="8">
        <v>36</v>
      </c>
      <c r="F486" s="8">
        <v>0</v>
      </c>
      <c r="G486" s="8">
        <v>0</v>
      </c>
    </row>
    <row r="487" spans="1:7" s="123" customFormat="1" ht="18" customHeight="1">
      <c r="A487" s="4" t="s">
        <v>210</v>
      </c>
      <c r="B487" s="4" t="s">
        <v>251</v>
      </c>
      <c r="C487" s="4" t="s">
        <v>149</v>
      </c>
      <c r="D487" s="4" t="s">
        <v>150</v>
      </c>
      <c r="E487" s="8">
        <v>55058</v>
      </c>
      <c r="F487" s="8">
        <v>18413</v>
      </c>
      <c r="G487" s="8">
        <v>0</v>
      </c>
    </row>
    <row r="488" spans="1:7" s="123" customFormat="1" ht="18" customHeight="1">
      <c r="A488" s="4" t="s">
        <v>210</v>
      </c>
      <c r="B488" s="4" t="s">
        <v>251</v>
      </c>
      <c r="C488" s="4" t="s">
        <v>210</v>
      </c>
      <c r="D488" s="4" t="s">
        <v>270</v>
      </c>
      <c r="E488" s="8">
        <v>554</v>
      </c>
      <c r="F488" s="8">
        <v>226</v>
      </c>
      <c r="G488" s="8">
        <v>0</v>
      </c>
    </row>
    <row r="489" spans="1:7" s="123" customFormat="1" ht="18" customHeight="1">
      <c r="A489" s="4" t="s">
        <v>210</v>
      </c>
      <c r="B489" s="4" t="s">
        <v>251</v>
      </c>
      <c r="C489" s="4" t="s">
        <v>210</v>
      </c>
      <c r="D489" s="4" t="s">
        <v>251</v>
      </c>
      <c r="E489" s="8">
        <v>3</v>
      </c>
      <c r="F489" s="8">
        <v>1</v>
      </c>
      <c r="G489" s="8">
        <v>0</v>
      </c>
    </row>
    <row r="490" spans="1:7" s="123" customFormat="1" ht="18" customHeight="1">
      <c r="A490" s="4" t="s">
        <v>210</v>
      </c>
      <c r="B490" s="4" t="s">
        <v>251</v>
      </c>
      <c r="C490" s="4" t="s">
        <v>210</v>
      </c>
      <c r="D490" s="4" t="s">
        <v>211</v>
      </c>
      <c r="E490" s="8">
        <v>33683</v>
      </c>
      <c r="F490" s="8">
        <v>41413</v>
      </c>
      <c r="G490" s="8">
        <v>0</v>
      </c>
    </row>
    <row r="491" spans="1:7" s="123" customFormat="1" ht="18" customHeight="1">
      <c r="A491" s="4" t="s">
        <v>210</v>
      </c>
      <c r="B491" s="4" t="s">
        <v>251</v>
      </c>
      <c r="C491" s="4" t="s">
        <v>166</v>
      </c>
      <c r="D491" s="4" t="s">
        <v>242</v>
      </c>
      <c r="E491" s="8">
        <v>30</v>
      </c>
      <c r="F491" s="8">
        <v>0</v>
      </c>
      <c r="G491" s="8">
        <v>0</v>
      </c>
    </row>
    <row r="492" spans="1:7" s="123" customFormat="1" ht="18" customHeight="1">
      <c r="A492" s="4" t="s">
        <v>210</v>
      </c>
      <c r="B492" s="4" t="s">
        <v>251</v>
      </c>
      <c r="C492" s="4" t="s">
        <v>143</v>
      </c>
      <c r="D492" s="4" t="s">
        <v>144</v>
      </c>
      <c r="E492" s="8">
        <v>414</v>
      </c>
      <c r="F492" s="8">
        <v>490</v>
      </c>
      <c r="G492" s="8">
        <v>0</v>
      </c>
    </row>
    <row r="493" spans="1:7" s="123" customFormat="1" ht="18" customHeight="1">
      <c r="A493" s="4" t="s">
        <v>210</v>
      </c>
      <c r="B493" s="4" t="s">
        <v>251</v>
      </c>
      <c r="C493" s="4" t="s">
        <v>143</v>
      </c>
      <c r="D493" s="4" t="s">
        <v>232</v>
      </c>
      <c r="E493" s="8">
        <v>84</v>
      </c>
      <c r="F493" s="8">
        <v>172</v>
      </c>
      <c r="G493" s="8">
        <v>0</v>
      </c>
    </row>
    <row r="494" spans="1:7" s="123" customFormat="1" ht="18" customHeight="1">
      <c r="A494" s="4" t="s">
        <v>210</v>
      </c>
      <c r="B494" s="4" t="s">
        <v>251</v>
      </c>
      <c r="C494" s="4" t="s">
        <v>143</v>
      </c>
      <c r="D494" s="4" t="s">
        <v>259</v>
      </c>
      <c r="E494" s="8">
        <v>3</v>
      </c>
      <c r="F494" s="8">
        <v>0</v>
      </c>
      <c r="G494" s="8">
        <v>0</v>
      </c>
    </row>
    <row r="495" spans="1:7" s="123" customFormat="1" ht="18" customHeight="1">
      <c r="A495" s="4" t="s">
        <v>210</v>
      </c>
      <c r="B495" s="4" t="s">
        <v>211</v>
      </c>
      <c r="C495" s="4" t="s">
        <v>137</v>
      </c>
      <c r="D495" s="4" t="s">
        <v>131</v>
      </c>
      <c r="E495" s="8">
        <v>1</v>
      </c>
      <c r="F495" s="8">
        <v>0</v>
      </c>
      <c r="G495" s="8">
        <v>0</v>
      </c>
    </row>
    <row r="496" spans="1:7" s="123" customFormat="1" ht="18" customHeight="1">
      <c r="A496" s="4" t="s">
        <v>210</v>
      </c>
      <c r="B496" s="4" t="s">
        <v>211</v>
      </c>
      <c r="C496" s="4" t="s">
        <v>137</v>
      </c>
      <c r="D496" s="4" t="s">
        <v>138</v>
      </c>
      <c r="E496" s="8">
        <v>9</v>
      </c>
      <c r="F496" s="8">
        <v>0</v>
      </c>
      <c r="G496" s="8">
        <v>0</v>
      </c>
    </row>
    <row r="497" spans="1:7" s="123" customFormat="1" ht="18" customHeight="1">
      <c r="A497" s="4" t="s">
        <v>210</v>
      </c>
      <c r="B497" s="4" t="s">
        <v>211</v>
      </c>
      <c r="C497" s="4" t="s">
        <v>139</v>
      </c>
      <c r="D497" s="4" t="s">
        <v>140</v>
      </c>
      <c r="E497" s="8">
        <v>10113</v>
      </c>
      <c r="F497" s="8">
        <v>139755</v>
      </c>
      <c r="G497" s="8">
        <v>1028</v>
      </c>
    </row>
    <row r="498" spans="1:7" s="123" customFormat="1" ht="18" customHeight="1">
      <c r="A498" s="4" t="s">
        <v>210</v>
      </c>
      <c r="B498" s="4" t="s">
        <v>211</v>
      </c>
      <c r="C498" s="4" t="s">
        <v>206</v>
      </c>
      <c r="D498" s="4" t="s">
        <v>207</v>
      </c>
      <c r="E498" s="8">
        <v>68</v>
      </c>
      <c r="F498" s="8">
        <v>0</v>
      </c>
      <c r="G498" s="8">
        <v>0</v>
      </c>
    </row>
    <row r="499" spans="1:7" s="123" customFormat="1" ht="18" customHeight="1">
      <c r="A499" s="4" t="s">
        <v>210</v>
      </c>
      <c r="B499" s="4" t="s">
        <v>211</v>
      </c>
      <c r="C499" s="4" t="s">
        <v>160</v>
      </c>
      <c r="D499" s="4" t="s">
        <v>162</v>
      </c>
      <c r="E499" s="8">
        <v>3744</v>
      </c>
      <c r="F499" s="8">
        <v>52632</v>
      </c>
      <c r="G499" s="8">
        <v>153</v>
      </c>
    </row>
    <row r="500" spans="1:7" s="123" customFormat="1" ht="18" customHeight="1">
      <c r="A500" s="4" t="s">
        <v>210</v>
      </c>
      <c r="B500" s="4" t="s">
        <v>211</v>
      </c>
      <c r="C500" s="4" t="s">
        <v>141</v>
      </c>
      <c r="D500" s="4" t="s">
        <v>142</v>
      </c>
      <c r="E500" s="8">
        <v>94955</v>
      </c>
      <c r="F500" s="8">
        <v>94563</v>
      </c>
      <c r="G500" s="8">
        <v>2740</v>
      </c>
    </row>
    <row r="501" spans="1:7" s="123" customFormat="1" ht="18" customHeight="1">
      <c r="A501" s="4" t="s">
        <v>210</v>
      </c>
      <c r="B501" s="4" t="s">
        <v>211</v>
      </c>
      <c r="C501" s="4" t="s">
        <v>149</v>
      </c>
      <c r="D501" s="4" t="s">
        <v>150</v>
      </c>
      <c r="E501" s="8">
        <v>189559</v>
      </c>
      <c r="F501" s="8">
        <v>511197</v>
      </c>
      <c r="G501" s="8">
        <v>11514</v>
      </c>
    </row>
    <row r="502" spans="1:7" s="123" customFormat="1" ht="18" customHeight="1">
      <c r="A502" s="4" t="s">
        <v>210</v>
      </c>
      <c r="B502" s="4" t="s">
        <v>211</v>
      </c>
      <c r="C502" s="4" t="s">
        <v>208</v>
      </c>
      <c r="D502" s="4" t="s">
        <v>209</v>
      </c>
      <c r="E502" s="8">
        <v>0</v>
      </c>
      <c r="F502" s="8">
        <v>0</v>
      </c>
      <c r="G502" s="8">
        <v>0</v>
      </c>
    </row>
    <row r="503" spans="1:7" s="123" customFormat="1" ht="18" customHeight="1">
      <c r="A503" s="4" t="s">
        <v>210</v>
      </c>
      <c r="B503" s="4" t="s">
        <v>211</v>
      </c>
      <c r="C503" s="4" t="s">
        <v>210</v>
      </c>
      <c r="D503" s="4" t="s">
        <v>251</v>
      </c>
      <c r="E503" s="8">
        <v>32011</v>
      </c>
      <c r="F503" s="8">
        <v>90706</v>
      </c>
      <c r="G503" s="8">
        <v>724</v>
      </c>
    </row>
    <row r="504" spans="1:7" s="123" customFormat="1" ht="18" customHeight="1">
      <c r="A504" s="4" t="s">
        <v>210</v>
      </c>
      <c r="B504" s="4" t="s">
        <v>211</v>
      </c>
      <c r="C504" s="4" t="s">
        <v>210</v>
      </c>
      <c r="D504" s="4" t="s">
        <v>211</v>
      </c>
      <c r="E504" s="8">
        <v>87</v>
      </c>
      <c r="F504" s="8">
        <v>0</v>
      </c>
      <c r="G504" s="8">
        <v>0</v>
      </c>
    </row>
    <row r="505" spans="1:7" s="123" customFormat="1" ht="18" customHeight="1">
      <c r="A505" s="4" t="s">
        <v>210</v>
      </c>
      <c r="B505" s="4" t="s">
        <v>211</v>
      </c>
      <c r="C505" s="4" t="s">
        <v>166</v>
      </c>
      <c r="D505" s="4" t="s">
        <v>167</v>
      </c>
      <c r="E505" s="8">
        <v>44</v>
      </c>
      <c r="F505" s="8">
        <v>13443</v>
      </c>
      <c r="G505" s="8">
        <v>0</v>
      </c>
    </row>
    <row r="506" spans="1:7" s="123" customFormat="1" ht="18" customHeight="1">
      <c r="A506" s="4" t="s">
        <v>210</v>
      </c>
      <c r="B506" s="4" t="s">
        <v>211</v>
      </c>
      <c r="C506" s="4" t="s">
        <v>143</v>
      </c>
      <c r="D506" s="4" t="s">
        <v>144</v>
      </c>
      <c r="E506" s="8">
        <v>36807</v>
      </c>
      <c r="F506" s="8">
        <v>137519</v>
      </c>
      <c r="G506" s="8">
        <v>2297</v>
      </c>
    </row>
    <row r="507" spans="1:7" s="123" customFormat="1" ht="18" customHeight="1">
      <c r="A507" s="4" t="s">
        <v>210</v>
      </c>
      <c r="B507" s="4" t="s">
        <v>211</v>
      </c>
      <c r="C507" s="4" t="s">
        <v>143</v>
      </c>
      <c r="D507" s="4" t="s">
        <v>218</v>
      </c>
      <c r="E507" s="8">
        <v>2475</v>
      </c>
      <c r="F507" s="8">
        <v>43991</v>
      </c>
      <c r="G507" s="8">
        <v>29</v>
      </c>
    </row>
    <row r="508" spans="1:7" s="123" customFormat="1" ht="18" customHeight="1">
      <c r="A508" s="4" t="s">
        <v>210</v>
      </c>
      <c r="B508" s="4" t="s">
        <v>211</v>
      </c>
      <c r="C508" s="4" t="s">
        <v>151</v>
      </c>
      <c r="D508" s="4" t="s">
        <v>152</v>
      </c>
      <c r="E508" s="8">
        <v>18480</v>
      </c>
      <c r="F508" s="8">
        <v>63190</v>
      </c>
      <c r="G508" s="8">
        <v>2230</v>
      </c>
    </row>
    <row r="509" spans="1:7" s="123" customFormat="1" ht="18" customHeight="1">
      <c r="A509" s="4" t="s">
        <v>210</v>
      </c>
      <c r="B509" s="4" t="s">
        <v>211</v>
      </c>
      <c r="C509" s="4" t="s">
        <v>220</v>
      </c>
      <c r="D509" s="4" t="s">
        <v>221</v>
      </c>
      <c r="E509" s="8">
        <v>5</v>
      </c>
      <c r="F509" s="8">
        <v>78716</v>
      </c>
      <c r="G509" s="8">
        <v>0</v>
      </c>
    </row>
    <row r="510" spans="1:7" s="123" customFormat="1" ht="18" customHeight="1">
      <c r="A510" s="4" t="s">
        <v>210</v>
      </c>
      <c r="B510" s="4" t="s">
        <v>211</v>
      </c>
      <c r="C510" s="4" t="s">
        <v>175</v>
      </c>
      <c r="D510" s="4" t="s">
        <v>176</v>
      </c>
      <c r="E510" s="8">
        <v>30367</v>
      </c>
      <c r="F510" s="8">
        <v>20810</v>
      </c>
      <c r="G510" s="8">
        <v>667</v>
      </c>
    </row>
    <row r="511" spans="1:7" s="123" customFormat="1" ht="18" customHeight="1">
      <c r="A511" s="4" t="s">
        <v>210</v>
      </c>
      <c r="B511" s="4" t="s">
        <v>211</v>
      </c>
      <c r="C511" s="4" t="s">
        <v>175</v>
      </c>
      <c r="D511" s="4" t="s">
        <v>177</v>
      </c>
      <c r="E511" s="8">
        <v>0</v>
      </c>
      <c r="F511" s="8">
        <v>0</v>
      </c>
      <c r="G511" s="8">
        <v>0</v>
      </c>
    </row>
    <row r="512" spans="1:7" s="123" customFormat="1" ht="18" customHeight="1">
      <c r="A512" s="4" t="s">
        <v>210</v>
      </c>
      <c r="B512" s="4" t="s">
        <v>211</v>
      </c>
      <c r="C512" s="4" t="s">
        <v>145</v>
      </c>
      <c r="D512" s="4" t="s">
        <v>146</v>
      </c>
      <c r="E512" s="8">
        <v>4</v>
      </c>
      <c r="F512" s="8">
        <v>0</v>
      </c>
      <c r="G512" s="8">
        <v>0</v>
      </c>
    </row>
    <row r="513" spans="1:7" s="123" customFormat="1" ht="18" customHeight="1">
      <c r="A513" s="4" t="s">
        <v>210</v>
      </c>
      <c r="B513" s="4" t="s">
        <v>211</v>
      </c>
      <c r="C513" s="4" t="s">
        <v>184</v>
      </c>
      <c r="D513" s="4" t="s">
        <v>185</v>
      </c>
      <c r="E513" s="8">
        <v>846</v>
      </c>
      <c r="F513" s="8">
        <v>1174</v>
      </c>
      <c r="G513" s="8">
        <v>0</v>
      </c>
    </row>
    <row r="514" spans="1:7" s="123" customFormat="1" ht="18" customHeight="1">
      <c r="A514" s="4" t="s">
        <v>210</v>
      </c>
      <c r="B514" s="4" t="s">
        <v>211</v>
      </c>
      <c r="C514" s="4" t="s">
        <v>153</v>
      </c>
      <c r="D514" s="4" t="s">
        <v>154</v>
      </c>
      <c r="E514" s="8">
        <v>643</v>
      </c>
      <c r="F514" s="8">
        <v>2626</v>
      </c>
      <c r="G514" s="8">
        <v>0</v>
      </c>
    </row>
    <row r="515" spans="1:7" s="123" customFormat="1" ht="18" customHeight="1">
      <c r="A515" s="4" t="s">
        <v>210</v>
      </c>
      <c r="B515" s="4" t="s">
        <v>211</v>
      </c>
      <c r="C515" s="4" t="s">
        <v>153</v>
      </c>
      <c r="D515" s="4" t="s">
        <v>155</v>
      </c>
      <c r="E515" s="8">
        <v>0</v>
      </c>
      <c r="F515" s="8">
        <v>0</v>
      </c>
      <c r="G515" s="8">
        <v>0</v>
      </c>
    </row>
    <row r="516" spans="1:7" s="123" customFormat="1" ht="18" customHeight="1">
      <c r="A516" s="4" t="s">
        <v>210</v>
      </c>
      <c r="B516" s="4" t="s">
        <v>211</v>
      </c>
      <c r="C516" s="4" t="s">
        <v>153</v>
      </c>
      <c r="D516" s="4" t="s">
        <v>157</v>
      </c>
      <c r="E516" s="8">
        <v>54920</v>
      </c>
      <c r="F516" s="8">
        <v>269606</v>
      </c>
      <c r="G516" s="8">
        <v>11173</v>
      </c>
    </row>
    <row r="517" spans="1:7" s="123" customFormat="1" ht="18" customHeight="1">
      <c r="A517" s="4" t="s">
        <v>166</v>
      </c>
      <c r="B517" s="4" t="s">
        <v>253</v>
      </c>
      <c r="C517" s="4" t="s">
        <v>149</v>
      </c>
      <c r="D517" s="4" t="s">
        <v>150</v>
      </c>
      <c r="E517" s="8">
        <v>15</v>
      </c>
      <c r="F517" s="8">
        <v>0</v>
      </c>
      <c r="G517" s="8">
        <v>0</v>
      </c>
    </row>
    <row r="518" spans="1:7" s="123" customFormat="1" ht="18" customHeight="1">
      <c r="A518" s="4" t="s">
        <v>166</v>
      </c>
      <c r="B518" s="4" t="s">
        <v>253</v>
      </c>
      <c r="C518" s="4" t="s">
        <v>166</v>
      </c>
      <c r="D518" s="4" t="s">
        <v>242</v>
      </c>
      <c r="E518" s="8">
        <v>10386</v>
      </c>
      <c r="F518" s="8">
        <v>321</v>
      </c>
      <c r="G518" s="8">
        <v>0</v>
      </c>
    </row>
    <row r="519" spans="1:7" s="123" customFormat="1" ht="18" customHeight="1">
      <c r="A519" s="4" t="s">
        <v>166</v>
      </c>
      <c r="B519" s="4" t="s">
        <v>253</v>
      </c>
      <c r="C519" s="4" t="s">
        <v>166</v>
      </c>
      <c r="D519" s="4" t="s">
        <v>244</v>
      </c>
      <c r="E519" s="8">
        <v>8</v>
      </c>
      <c r="F519" s="8">
        <v>0</v>
      </c>
      <c r="G519" s="8">
        <v>0</v>
      </c>
    </row>
    <row r="520" spans="1:7" s="123" customFormat="1" ht="18" customHeight="1">
      <c r="A520" s="4" t="s">
        <v>166</v>
      </c>
      <c r="B520" s="4" t="s">
        <v>253</v>
      </c>
      <c r="C520" s="4" t="s">
        <v>166</v>
      </c>
      <c r="D520" s="4" t="s">
        <v>272</v>
      </c>
      <c r="E520" s="8">
        <v>0</v>
      </c>
      <c r="F520" s="8">
        <v>0</v>
      </c>
      <c r="G520" s="8">
        <v>0</v>
      </c>
    </row>
    <row r="521" spans="1:7" s="123" customFormat="1" ht="18" customHeight="1">
      <c r="A521" s="4" t="s">
        <v>166</v>
      </c>
      <c r="B521" s="4" t="s">
        <v>253</v>
      </c>
      <c r="C521" s="4" t="s">
        <v>166</v>
      </c>
      <c r="D521" s="4" t="s">
        <v>254</v>
      </c>
      <c r="E521" s="8">
        <v>1102</v>
      </c>
      <c r="F521" s="8">
        <v>0</v>
      </c>
      <c r="G521" s="8">
        <v>0</v>
      </c>
    </row>
    <row r="522" spans="1:7" s="123" customFormat="1" ht="18" customHeight="1">
      <c r="A522" s="4" t="s">
        <v>166</v>
      </c>
      <c r="B522" s="4" t="s">
        <v>253</v>
      </c>
      <c r="C522" s="4" t="s">
        <v>166</v>
      </c>
      <c r="D522" s="4" t="s">
        <v>246</v>
      </c>
      <c r="E522" s="8">
        <v>546</v>
      </c>
      <c r="F522" s="8">
        <v>0</v>
      </c>
      <c r="G522" s="8">
        <v>0</v>
      </c>
    </row>
    <row r="523" spans="1:7" s="123" customFormat="1" ht="18" customHeight="1">
      <c r="A523" s="4" t="s">
        <v>166</v>
      </c>
      <c r="B523" s="4" t="s">
        <v>253</v>
      </c>
      <c r="C523" s="4" t="s">
        <v>175</v>
      </c>
      <c r="D523" s="4" t="s">
        <v>177</v>
      </c>
      <c r="E523" s="8">
        <v>0</v>
      </c>
      <c r="F523" s="8">
        <v>0</v>
      </c>
      <c r="G523" s="8">
        <v>0</v>
      </c>
    </row>
    <row r="524" spans="1:7" s="123" customFormat="1" ht="18" customHeight="1">
      <c r="A524" s="4" t="s">
        <v>166</v>
      </c>
      <c r="B524" s="4" t="s">
        <v>253</v>
      </c>
      <c r="C524" s="4" t="s">
        <v>153</v>
      </c>
      <c r="D524" s="4" t="s">
        <v>155</v>
      </c>
      <c r="E524" s="8">
        <v>0</v>
      </c>
      <c r="F524" s="8">
        <v>0</v>
      </c>
      <c r="G524" s="8">
        <v>0</v>
      </c>
    </row>
    <row r="525" spans="1:7" s="123" customFormat="1" ht="18" customHeight="1">
      <c r="A525" s="4" t="s">
        <v>166</v>
      </c>
      <c r="B525" s="4" t="s">
        <v>253</v>
      </c>
      <c r="C525" s="4" t="s">
        <v>230</v>
      </c>
      <c r="D525" s="4" t="s">
        <v>231</v>
      </c>
      <c r="E525" s="8">
        <v>0</v>
      </c>
      <c r="F525" s="8">
        <v>0</v>
      </c>
      <c r="G525" s="8">
        <v>0</v>
      </c>
    </row>
    <row r="526" spans="1:7" s="123" customFormat="1" ht="18" customHeight="1">
      <c r="A526" s="4" t="s">
        <v>166</v>
      </c>
      <c r="B526" s="4" t="s">
        <v>167</v>
      </c>
      <c r="C526" s="4" t="s">
        <v>158</v>
      </c>
      <c r="D526" s="4" t="s">
        <v>159</v>
      </c>
      <c r="E526" s="8">
        <v>10621</v>
      </c>
      <c r="F526" s="8">
        <v>3891</v>
      </c>
      <c r="G526" s="8">
        <v>0</v>
      </c>
    </row>
    <row r="527" spans="1:7" s="123" customFormat="1" ht="18" customHeight="1">
      <c r="A527" s="4" t="s">
        <v>166</v>
      </c>
      <c r="B527" s="4" t="s">
        <v>167</v>
      </c>
      <c r="C527" s="4" t="s">
        <v>160</v>
      </c>
      <c r="D527" s="4" t="s">
        <v>238</v>
      </c>
      <c r="E527" s="8">
        <v>21922</v>
      </c>
      <c r="F527" s="8">
        <v>50647</v>
      </c>
      <c r="G527" s="8">
        <v>0</v>
      </c>
    </row>
    <row r="528" spans="1:7" s="123" customFormat="1" ht="18" customHeight="1">
      <c r="A528" s="4" t="s">
        <v>166</v>
      </c>
      <c r="B528" s="4" t="s">
        <v>167</v>
      </c>
      <c r="C528" s="4" t="s">
        <v>160</v>
      </c>
      <c r="D528" s="4" t="s">
        <v>161</v>
      </c>
      <c r="E528" s="8">
        <v>86259</v>
      </c>
      <c r="F528" s="8">
        <v>12560</v>
      </c>
      <c r="G528" s="8">
        <v>0</v>
      </c>
    </row>
    <row r="529" spans="1:7" s="123" customFormat="1" ht="18" customHeight="1">
      <c r="A529" s="4" t="s">
        <v>166</v>
      </c>
      <c r="B529" s="4" t="s">
        <v>167</v>
      </c>
      <c r="C529" s="4" t="s">
        <v>160</v>
      </c>
      <c r="D529" s="4" t="s">
        <v>162</v>
      </c>
      <c r="E529" s="8">
        <v>191082</v>
      </c>
      <c r="F529" s="8">
        <v>1455209</v>
      </c>
      <c r="G529" s="8">
        <v>9556</v>
      </c>
    </row>
    <row r="530" spans="1:7" s="123" customFormat="1" ht="18" customHeight="1">
      <c r="A530" s="4" t="s">
        <v>166</v>
      </c>
      <c r="B530" s="4" t="s">
        <v>167</v>
      </c>
      <c r="C530" s="4" t="s">
        <v>160</v>
      </c>
      <c r="D530" s="4" t="s">
        <v>163</v>
      </c>
      <c r="E530" s="8">
        <v>166</v>
      </c>
      <c r="F530" s="8">
        <v>0</v>
      </c>
      <c r="G530" s="8">
        <v>0</v>
      </c>
    </row>
    <row r="531" spans="1:7" s="123" customFormat="1" ht="18" customHeight="1">
      <c r="A531" s="4" t="s">
        <v>166</v>
      </c>
      <c r="B531" s="4" t="s">
        <v>167</v>
      </c>
      <c r="C531" s="4" t="s">
        <v>141</v>
      </c>
      <c r="D531" s="4" t="s">
        <v>142</v>
      </c>
      <c r="E531" s="8">
        <v>21866</v>
      </c>
      <c r="F531" s="8">
        <v>308839</v>
      </c>
      <c r="G531" s="8">
        <v>833</v>
      </c>
    </row>
    <row r="532" spans="1:7" s="123" customFormat="1" ht="18" customHeight="1">
      <c r="A532" s="4" t="s">
        <v>166</v>
      </c>
      <c r="B532" s="4" t="s">
        <v>167</v>
      </c>
      <c r="C532" s="4" t="s">
        <v>149</v>
      </c>
      <c r="D532" s="4" t="s">
        <v>150</v>
      </c>
      <c r="E532" s="8">
        <v>421336</v>
      </c>
      <c r="F532" s="8">
        <v>1263658</v>
      </c>
      <c r="G532" s="8">
        <v>6283</v>
      </c>
    </row>
    <row r="533" spans="1:7" s="123" customFormat="1" ht="18" customHeight="1">
      <c r="A533" s="4" t="s">
        <v>166</v>
      </c>
      <c r="B533" s="4" t="s">
        <v>167</v>
      </c>
      <c r="C533" s="4" t="s">
        <v>208</v>
      </c>
      <c r="D533" s="4" t="s">
        <v>209</v>
      </c>
      <c r="E533" s="8">
        <v>159990</v>
      </c>
      <c r="F533" s="8">
        <v>131248</v>
      </c>
      <c r="G533" s="8">
        <v>47</v>
      </c>
    </row>
    <row r="534" spans="1:7" s="123" customFormat="1" ht="18" customHeight="1">
      <c r="A534" s="4" t="s">
        <v>166</v>
      </c>
      <c r="B534" s="4" t="s">
        <v>167</v>
      </c>
      <c r="C534" s="4" t="s">
        <v>164</v>
      </c>
      <c r="D534" s="4" t="s">
        <v>165</v>
      </c>
      <c r="E534" s="8">
        <v>26716</v>
      </c>
      <c r="F534" s="8">
        <v>10361</v>
      </c>
      <c r="G534" s="8">
        <v>0</v>
      </c>
    </row>
    <row r="535" spans="1:7" s="123" customFormat="1" ht="18" customHeight="1">
      <c r="A535" s="4" t="s">
        <v>166</v>
      </c>
      <c r="B535" s="4" t="s">
        <v>167</v>
      </c>
      <c r="C535" s="4" t="s">
        <v>166</v>
      </c>
      <c r="D535" s="4" t="s">
        <v>167</v>
      </c>
      <c r="E535" s="8">
        <v>516</v>
      </c>
      <c r="F535" s="8">
        <v>0</v>
      </c>
      <c r="G535" s="8">
        <v>0</v>
      </c>
    </row>
    <row r="536" spans="1:7" s="123" customFormat="1" ht="18" customHeight="1">
      <c r="A536" s="4" t="s">
        <v>166</v>
      </c>
      <c r="B536" s="4" t="s">
        <v>167</v>
      </c>
      <c r="C536" s="4" t="s">
        <v>166</v>
      </c>
      <c r="D536" s="4" t="s">
        <v>242</v>
      </c>
      <c r="E536" s="8">
        <v>30</v>
      </c>
      <c r="F536" s="8">
        <v>0</v>
      </c>
      <c r="G536" s="8">
        <v>0</v>
      </c>
    </row>
    <row r="537" spans="1:7" s="123" customFormat="1" ht="18" customHeight="1">
      <c r="A537" s="4" t="s">
        <v>166</v>
      </c>
      <c r="B537" s="4" t="s">
        <v>167</v>
      </c>
      <c r="C537" s="4" t="s">
        <v>166</v>
      </c>
      <c r="D537" s="4" t="s">
        <v>245</v>
      </c>
      <c r="E537" s="8">
        <v>50</v>
      </c>
      <c r="F537" s="8">
        <v>0</v>
      </c>
      <c r="G537" s="8">
        <v>0</v>
      </c>
    </row>
    <row r="538" spans="1:7" s="123" customFormat="1" ht="18" customHeight="1">
      <c r="A538" s="4" t="s">
        <v>166</v>
      </c>
      <c r="B538" s="4" t="s">
        <v>167</v>
      </c>
      <c r="C538" s="4" t="s">
        <v>166</v>
      </c>
      <c r="D538" s="4" t="s">
        <v>254</v>
      </c>
      <c r="E538" s="8">
        <v>830</v>
      </c>
      <c r="F538" s="8">
        <v>0</v>
      </c>
      <c r="G538" s="8">
        <v>0</v>
      </c>
    </row>
    <row r="539" spans="1:7" s="123" customFormat="1" ht="18" customHeight="1">
      <c r="A539" s="4" t="s">
        <v>166</v>
      </c>
      <c r="B539" s="4" t="s">
        <v>167</v>
      </c>
      <c r="C539" s="4" t="s">
        <v>166</v>
      </c>
      <c r="D539" s="4" t="s">
        <v>246</v>
      </c>
      <c r="E539" s="8">
        <v>20881</v>
      </c>
      <c r="F539" s="8">
        <v>6224</v>
      </c>
      <c r="G539" s="8">
        <v>10</v>
      </c>
    </row>
    <row r="540" spans="1:7" s="123" customFormat="1" ht="18" customHeight="1">
      <c r="A540" s="4" t="s">
        <v>166</v>
      </c>
      <c r="B540" s="4" t="s">
        <v>167</v>
      </c>
      <c r="C540" s="4" t="s">
        <v>212</v>
      </c>
      <c r="D540" s="4" t="s">
        <v>213</v>
      </c>
      <c r="E540" s="8">
        <v>3212</v>
      </c>
      <c r="F540" s="8">
        <v>15451</v>
      </c>
      <c r="G540" s="8">
        <v>0</v>
      </c>
    </row>
    <row r="541" spans="1:7" s="123" customFormat="1" ht="18" customHeight="1">
      <c r="A541" s="4" t="s">
        <v>166</v>
      </c>
      <c r="B541" s="4" t="s">
        <v>167</v>
      </c>
      <c r="C541" s="4" t="s">
        <v>168</v>
      </c>
      <c r="D541" s="4" t="s">
        <v>169</v>
      </c>
      <c r="E541" s="8">
        <v>5793</v>
      </c>
      <c r="F541" s="8">
        <v>4722</v>
      </c>
      <c r="G541" s="8">
        <v>0</v>
      </c>
    </row>
    <row r="542" spans="1:7" s="123" customFormat="1" ht="18" customHeight="1">
      <c r="A542" s="4" t="s">
        <v>166</v>
      </c>
      <c r="B542" s="4" t="s">
        <v>167</v>
      </c>
      <c r="C542" s="4" t="s">
        <v>143</v>
      </c>
      <c r="D542" s="4" t="s">
        <v>144</v>
      </c>
      <c r="E542" s="8">
        <v>219</v>
      </c>
      <c r="F542" s="8">
        <v>21417</v>
      </c>
      <c r="G542" s="8">
        <v>333</v>
      </c>
    </row>
    <row r="543" spans="1:7" s="123" customFormat="1" ht="18" customHeight="1">
      <c r="A543" s="4" t="s">
        <v>166</v>
      </c>
      <c r="B543" s="4" t="s">
        <v>167</v>
      </c>
      <c r="C543" s="4" t="s">
        <v>143</v>
      </c>
      <c r="D543" s="4" t="s">
        <v>217</v>
      </c>
      <c r="E543" s="8">
        <v>239</v>
      </c>
      <c r="F543" s="8">
        <v>0</v>
      </c>
      <c r="G543" s="8">
        <v>0</v>
      </c>
    </row>
    <row r="544" spans="1:7" s="123" customFormat="1" ht="18" customHeight="1">
      <c r="A544" s="4" t="s">
        <v>166</v>
      </c>
      <c r="B544" s="4" t="s">
        <v>167</v>
      </c>
      <c r="C544" s="4" t="s">
        <v>170</v>
      </c>
      <c r="D544" s="4" t="s">
        <v>171</v>
      </c>
      <c r="E544" s="8">
        <v>2979</v>
      </c>
      <c r="F544" s="8">
        <v>17965</v>
      </c>
      <c r="G544" s="8">
        <v>1955</v>
      </c>
    </row>
    <row r="545" spans="1:7" s="123" customFormat="1" ht="18" customHeight="1">
      <c r="A545" s="4" t="s">
        <v>166</v>
      </c>
      <c r="B545" s="4" t="s">
        <v>167</v>
      </c>
      <c r="C545" s="4" t="s">
        <v>151</v>
      </c>
      <c r="D545" s="4" t="s">
        <v>172</v>
      </c>
      <c r="E545" s="8">
        <v>103</v>
      </c>
      <c r="F545" s="8">
        <v>0</v>
      </c>
      <c r="G545" s="8">
        <v>0</v>
      </c>
    </row>
    <row r="546" spans="1:7" s="123" customFormat="1" ht="18" customHeight="1">
      <c r="A546" s="4" t="s">
        <v>166</v>
      </c>
      <c r="B546" s="4" t="s">
        <v>167</v>
      </c>
      <c r="C546" s="4" t="s">
        <v>151</v>
      </c>
      <c r="D546" s="4" t="s">
        <v>152</v>
      </c>
      <c r="E546" s="8">
        <v>90872</v>
      </c>
      <c r="F546" s="8">
        <v>210404</v>
      </c>
      <c r="G546" s="8">
        <v>3389</v>
      </c>
    </row>
    <row r="547" spans="1:7" s="123" customFormat="1" ht="18" customHeight="1">
      <c r="A547" s="4" t="s">
        <v>166</v>
      </c>
      <c r="B547" s="4" t="s">
        <v>167</v>
      </c>
      <c r="C547" s="4" t="s">
        <v>173</v>
      </c>
      <c r="D547" s="4" t="s">
        <v>222</v>
      </c>
      <c r="E547" s="8">
        <v>75209</v>
      </c>
      <c r="F547" s="8">
        <v>97494</v>
      </c>
      <c r="G547" s="8">
        <v>66</v>
      </c>
    </row>
    <row r="548" spans="1:7" s="123" customFormat="1" ht="18" customHeight="1">
      <c r="A548" s="4" t="s">
        <v>166</v>
      </c>
      <c r="B548" s="4" t="s">
        <v>167</v>
      </c>
      <c r="C548" s="4" t="s">
        <v>173</v>
      </c>
      <c r="D548" s="4" t="s">
        <v>174</v>
      </c>
      <c r="E548" s="8">
        <v>0</v>
      </c>
      <c r="F548" s="8">
        <v>0</v>
      </c>
      <c r="G548" s="8">
        <v>0</v>
      </c>
    </row>
    <row r="549" spans="1:7" s="123" customFormat="1" ht="18" customHeight="1">
      <c r="A549" s="4" t="s">
        <v>166</v>
      </c>
      <c r="B549" s="4" t="s">
        <v>167</v>
      </c>
      <c r="C549" s="4" t="s">
        <v>175</v>
      </c>
      <c r="D549" s="4" t="s">
        <v>239</v>
      </c>
      <c r="E549" s="8">
        <v>509</v>
      </c>
      <c r="F549" s="8">
        <v>40244</v>
      </c>
      <c r="G549" s="8">
        <v>0</v>
      </c>
    </row>
    <row r="550" spans="1:7" s="123" customFormat="1" ht="18" customHeight="1">
      <c r="A550" s="4" t="s">
        <v>166</v>
      </c>
      <c r="B550" s="4" t="s">
        <v>167</v>
      </c>
      <c r="C550" s="4" t="s">
        <v>175</v>
      </c>
      <c r="D550" s="4" t="s">
        <v>176</v>
      </c>
      <c r="E550" s="8">
        <v>308788</v>
      </c>
      <c r="F550" s="8">
        <v>414971</v>
      </c>
      <c r="G550" s="8">
        <v>2236</v>
      </c>
    </row>
    <row r="551" spans="1:7" s="123" customFormat="1" ht="18" customHeight="1">
      <c r="A551" s="4" t="s">
        <v>166</v>
      </c>
      <c r="B551" s="4" t="s">
        <v>167</v>
      </c>
      <c r="C551" s="4" t="s">
        <v>175</v>
      </c>
      <c r="D551" s="4" t="s">
        <v>177</v>
      </c>
      <c r="E551" s="8">
        <v>136668</v>
      </c>
      <c r="F551" s="8">
        <v>30708</v>
      </c>
      <c r="G551" s="8">
        <v>6</v>
      </c>
    </row>
    <row r="552" spans="1:7" s="123" customFormat="1" ht="18" customHeight="1">
      <c r="A552" s="4" t="s">
        <v>166</v>
      </c>
      <c r="B552" s="4" t="s">
        <v>167</v>
      </c>
      <c r="C552" s="4" t="s">
        <v>178</v>
      </c>
      <c r="D552" s="4" t="s">
        <v>179</v>
      </c>
      <c r="E552" s="8">
        <v>17436</v>
      </c>
      <c r="F552" s="8">
        <v>30821</v>
      </c>
      <c r="G552" s="8">
        <v>0</v>
      </c>
    </row>
    <row r="553" spans="1:7" s="123" customFormat="1" ht="18" customHeight="1">
      <c r="A553" s="4" t="s">
        <v>166</v>
      </c>
      <c r="B553" s="4" t="s">
        <v>167</v>
      </c>
      <c r="C553" s="4" t="s">
        <v>180</v>
      </c>
      <c r="D553" s="4" t="s">
        <v>181</v>
      </c>
      <c r="E553" s="8">
        <v>20599</v>
      </c>
      <c r="F553" s="8">
        <v>120413</v>
      </c>
      <c r="G553" s="8">
        <v>7</v>
      </c>
    </row>
    <row r="554" spans="1:7" s="123" customFormat="1" ht="18" customHeight="1">
      <c r="A554" s="4" t="s">
        <v>166</v>
      </c>
      <c r="B554" s="4" t="s">
        <v>167</v>
      </c>
      <c r="C554" s="4" t="s">
        <v>182</v>
      </c>
      <c r="D554" s="4" t="s">
        <v>183</v>
      </c>
      <c r="E554" s="8">
        <v>4017</v>
      </c>
      <c r="F554" s="8">
        <v>4015</v>
      </c>
      <c r="G554" s="8">
        <v>0</v>
      </c>
    </row>
    <row r="555" spans="1:7" s="123" customFormat="1" ht="18" customHeight="1">
      <c r="A555" s="4" t="s">
        <v>166</v>
      </c>
      <c r="B555" s="4" t="s">
        <v>167</v>
      </c>
      <c r="C555" s="4" t="s">
        <v>184</v>
      </c>
      <c r="D555" s="4" t="s">
        <v>185</v>
      </c>
      <c r="E555" s="8">
        <v>324</v>
      </c>
      <c r="F555" s="8">
        <v>0</v>
      </c>
      <c r="G555" s="8">
        <v>0</v>
      </c>
    </row>
    <row r="556" spans="1:7" s="123" customFormat="1" ht="18" customHeight="1">
      <c r="A556" s="4" t="s">
        <v>166</v>
      </c>
      <c r="B556" s="4" t="s">
        <v>167</v>
      </c>
      <c r="C556" s="4" t="s">
        <v>153</v>
      </c>
      <c r="D556" s="4" t="s">
        <v>154</v>
      </c>
      <c r="E556" s="8">
        <v>145956</v>
      </c>
      <c r="F556" s="8">
        <v>414473</v>
      </c>
      <c r="G556" s="8">
        <v>510</v>
      </c>
    </row>
    <row r="557" spans="1:7" s="123" customFormat="1" ht="18" customHeight="1">
      <c r="A557" s="4" t="s">
        <v>166</v>
      </c>
      <c r="B557" s="4" t="s">
        <v>167</v>
      </c>
      <c r="C557" s="4" t="s">
        <v>153</v>
      </c>
      <c r="D557" s="4" t="s">
        <v>155</v>
      </c>
      <c r="E557" s="8">
        <v>11</v>
      </c>
      <c r="F557" s="8">
        <v>0</v>
      </c>
      <c r="G557" s="8">
        <v>0</v>
      </c>
    </row>
    <row r="558" spans="1:7" s="123" customFormat="1" ht="18" customHeight="1">
      <c r="A558" s="4" t="s">
        <v>166</v>
      </c>
      <c r="B558" s="4" t="s">
        <v>167</v>
      </c>
      <c r="C558" s="4" t="s">
        <v>153</v>
      </c>
      <c r="D558" s="4" t="s">
        <v>273</v>
      </c>
      <c r="E558" s="8">
        <v>38</v>
      </c>
      <c r="F558" s="8">
        <v>0</v>
      </c>
      <c r="G558" s="8">
        <v>0</v>
      </c>
    </row>
    <row r="559" spans="1:7" s="123" customFormat="1" ht="18" customHeight="1">
      <c r="A559" s="4" t="s">
        <v>166</v>
      </c>
      <c r="B559" s="4" t="s">
        <v>167</v>
      </c>
      <c r="C559" s="4" t="s">
        <v>153</v>
      </c>
      <c r="D559" s="4" t="s">
        <v>186</v>
      </c>
      <c r="E559" s="8">
        <v>611678</v>
      </c>
      <c r="F559" s="8">
        <v>741707</v>
      </c>
      <c r="G559" s="8">
        <v>3932</v>
      </c>
    </row>
    <row r="560" spans="1:7" s="123" customFormat="1" ht="18" customHeight="1">
      <c r="A560" s="4" t="s">
        <v>166</v>
      </c>
      <c r="B560" s="4" t="s">
        <v>167</v>
      </c>
      <c r="C560" s="4" t="s">
        <v>153</v>
      </c>
      <c r="D560" s="4" t="s">
        <v>157</v>
      </c>
      <c r="E560" s="8">
        <v>294979</v>
      </c>
      <c r="F560" s="8">
        <v>1054692</v>
      </c>
      <c r="G560" s="8">
        <v>1498</v>
      </c>
    </row>
    <row r="561" spans="1:7" s="123" customFormat="1" ht="18" customHeight="1">
      <c r="A561" s="4" t="s">
        <v>166</v>
      </c>
      <c r="B561" s="4" t="s">
        <v>242</v>
      </c>
      <c r="C561" s="4" t="s">
        <v>160</v>
      </c>
      <c r="D561" s="4" t="s">
        <v>161</v>
      </c>
      <c r="E561" s="8">
        <v>39</v>
      </c>
      <c r="F561" s="8">
        <v>0</v>
      </c>
      <c r="G561" s="8">
        <v>0</v>
      </c>
    </row>
    <row r="562" spans="1:7" s="123" customFormat="1" ht="18" customHeight="1">
      <c r="A562" s="4" t="s">
        <v>166</v>
      </c>
      <c r="B562" s="4" t="s">
        <v>242</v>
      </c>
      <c r="C562" s="4" t="s">
        <v>160</v>
      </c>
      <c r="D562" s="4" t="s">
        <v>162</v>
      </c>
      <c r="E562" s="8">
        <v>284</v>
      </c>
      <c r="F562" s="8">
        <v>0</v>
      </c>
      <c r="G562" s="8">
        <v>0</v>
      </c>
    </row>
    <row r="563" spans="1:7" s="123" customFormat="1" ht="18" customHeight="1">
      <c r="A563" s="4" t="s">
        <v>166</v>
      </c>
      <c r="B563" s="4" t="s">
        <v>242</v>
      </c>
      <c r="C563" s="4" t="s">
        <v>160</v>
      </c>
      <c r="D563" s="4" t="s">
        <v>163</v>
      </c>
      <c r="E563" s="8">
        <v>0</v>
      </c>
      <c r="F563" s="8">
        <v>0</v>
      </c>
      <c r="G563" s="8">
        <v>0</v>
      </c>
    </row>
    <row r="564" spans="1:7" s="123" customFormat="1" ht="18" customHeight="1">
      <c r="A564" s="4" t="s">
        <v>166</v>
      </c>
      <c r="B564" s="4" t="s">
        <v>242</v>
      </c>
      <c r="C564" s="4" t="s">
        <v>160</v>
      </c>
      <c r="D564" s="4" t="s">
        <v>237</v>
      </c>
      <c r="E564" s="8">
        <v>6675</v>
      </c>
      <c r="F564" s="8">
        <v>789</v>
      </c>
      <c r="G564" s="8">
        <v>0</v>
      </c>
    </row>
    <row r="565" spans="1:7" s="123" customFormat="1" ht="18" customHeight="1">
      <c r="A565" s="4" t="s">
        <v>166</v>
      </c>
      <c r="B565" s="4" t="s">
        <v>242</v>
      </c>
      <c r="C565" s="4" t="s">
        <v>149</v>
      </c>
      <c r="D565" s="4" t="s">
        <v>150</v>
      </c>
      <c r="E565" s="8">
        <v>2</v>
      </c>
      <c r="F565" s="8">
        <v>0</v>
      </c>
      <c r="G565" s="8">
        <v>0</v>
      </c>
    </row>
    <row r="566" spans="1:7" s="123" customFormat="1" ht="18" customHeight="1">
      <c r="A566" s="4" t="s">
        <v>166</v>
      </c>
      <c r="B566" s="4" t="s">
        <v>242</v>
      </c>
      <c r="C566" s="4" t="s">
        <v>208</v>
      </c>
      <c r="D566" s="4" t="s">
        <v>209</v>
      </c>
      <c r="E566" s="8">
        <v>1511</v>
      </c>
      <c r="F566" s="8">
        <v>751</v>
      </c>
      <c r="G566" s="8">
        <v>0</v>
      </c>
    </row>
    <row r="567" spans="1:7" s="123" customFormat="1" ht="18" customHeight="1">
      <c r="A567" s="4" t="s">
        <v>166</v>
      </c>
      <c r="B567" s="4" t="s">
        <v>242</v>
      </c>
      <c r="C567" s="4" t="s">
        <v>164</v>
      </c>
      <c r="D567" s="4" t="s">
        <v>165</v>
      </c>
      <c r="E567" s="8">
        <v>1184</v>
      </c>
      <c r="F567" s="8">
        <v>16</v>
      </c>
      <c r="G567" s="8">
        <v>0</v>
      </c>
    </row>
    <row r="568" spans="1:7" s="123" customFormat="1" ht="18" customHeight="1">
      <c r="A568" s="4" t="s">
        <v>166</v>
      </c>
      <c r="B568" s="4" t="s">
        <v>242</v>
      </c>
      <c r="C568" s="4" t="s">
        <v>164</v>
      </c>
      <c r="D568" s="4" t="s">
        <v>269</v>
      </c>
      <c r="E568" s="8">
        <v>1093</v>
      </c>
      <c r="F568" s="8">
        <v>0</v>
      </c>
      <c r="G568" s="8">
        <v>0</v>
      </c>
    </row>
    <row r="569" spans="1:7" s="123" customFormat="1" ht="18" customHeight="1">
      <c r="A569" s="4" t="s">
        <v>166</v>
      </c>
      <c r="B569" s="4" t="s">
        <v>242</v>
      </c>
      <c r="C569" s="4" t="s">
        <v>210</v>
      </c>
      <c r="D569" s="4" t="s">
        <v>251</v>
      </c>
      <c r="E569" s="8">
        <v>26</v>
      </c>
      <c r="F569" s="8">
        <v>0</v>
      </c>
      <c r="G569" s="8">
        <v>0</v>
      </c>
    </row>
    <row r="570" spans="1:7" s="123" customFormat="1" ht="18" customHeight="1">
      <c r="A570" s="4" t="s">
        <v>166</v>
      </c>
      <c r="B570" s="4" t="s">
        <v>242</v>
      </c>
      <c r="C570" s="4" t="s">
        <v>166</v>
      </c>
      <c r="D570" s="4" t="s">
        <v>253</v>
      </c>
      <c r="E570" s="8">
        <v>4923</v>
      </c>
      <c r="F570" s="8">
        <v>0</v>
      </c>
      <c r="G570" s="8">
        <v>0</v>
      </c>
    </row>
    <row r="571" spans="1:7" s="123" customFormat="1" ht="18" customHeight="1">
      <c r="A571" s="4" t="s">
        <v>166</v>
      </c>
      <c r="B571" s="4" t="s">
        <v>242</v>
      </c>
      <c r="C571" s="4" t="s">
        <v>166</v>
      </c>
      <c r="D571" s="4" t="s">
        <v>167</v>
      </c>
      <c r="E571" s="8">
        <v>0</v>
      </c>
      <c r="F571" s="8">
        <v>0</v>
      </c>
      <c r="G571" s="8">
        <v>0</v>
      </c>
    </row>
    <row r="572" spans="1:7" s="123" customFormat="1" ht="18" customHeight="1">
      <c r="A572" s="4" t="s">
        <v>166</v>
      </c>
      <c r="B572" s="4" t="s">
        <v>242</v>
      </c>
      <c r="C572" s="4" t="s">
        <v>166</v>
      </c>
      <c r="D572" s="4" t="s">
        <v>242</v>
      </c>
      <c r="E572" s="8">
        <v>15</v>
      </c>
      <c r="F572" s="8">
        <v>10</v>
      </c>
      <c r="G572" s="8">
        <v>0</v>
      </c>
    </row>
    <row r="573" spans="1:7" s="123" customFormat="1" ht="18" customHeight="1">
      <c r="A573" s="4" t="s">
        <v>166</v>
      </c>
      <c r="B573" s="4" t="s">
        <v>242</v>
      </c>
      <c r="C573" s="4" t="s">
        <v>166</v>
      </c>
      <c r="D573" s="4" t="s">
        <v>274</v>
      </c>
      <c r="E573" s="8">
        <v>709</v>
      </c>
      <c r="F573" s="8">
        <v>0</v>
      </c>
      <c r="G573" s="8">
        <v>0</v>
      </c>
    </row>
    <row r="574" spans="1:7" s="123" customFormat="1" ht="18" customHeight="1">
      <c r="A574" s="4" t="s">
        <v>166</v>
      </c>
      <c r="B574" s="4" t="s">
        <v>242</v>
      </c>
      <c r="C574" s="4" t="s">
        <v>166</v>
      </c>
      <c r="D574" s="4" t="s">
        <v>243</v>
      </c>
      <c r="E574" s="8">
        <v>24725</v>
      </c>
      <c r="F574" s="8">
        <v>52</v>
      </c>
      <c r="G574" s="8">
        <v>0</v>
      </c>
    </row>
    <row r="575" spans="1:7" s="123" customFormat="1" ht="18" customHeight="1">
      <c r="A575" s="4" t="s">
        <v>166</v>
      </c>
      <c r="B575" s="4" t="s">
        <v>242</v>
      </c>
      <c r="C575" s="4" t="s">
        <v>166</v>
      </c>
      <c r="D575" s="4" t="s">
        <v>244</v>
      </c>
      <c r="E575" s="8">
        <v>43547</v>
      </c>
      <c r="F575" s="8">
        <v>1019</v>
      </c>
      <c r="G575" s="8">
        <v>0</v>
      </c>
    </row>
    <row r="576" spans="1:7" s="123" customFormat="1" ht="18" customHeight="1">
      <c r="A576" s="4" t="s">
        <v>166</v>
      </c>
      <c r="B576" s="4" t="s">
        <v>242</v>
      </c>
      <c r="C576" s="4" t="s">
        <v>166</v>
      </c>
      <c r="D576" s="4" t="s">
        <v>275</v>
      </c>
      <c r="E576" s="8">
        <v>2628</v>
      </c>
      <c r="F576" s="8">
        <v>0</v>
      </c>
      <c r="G576" s="8">
        <v>0</v>
      </c>
    </row>
    <row r="577" spans="1:7" s="123" customFormat="1" ht="18" customHeight="1">
      <c r="A577" s="4" t="s">
        <v>166</v>
      </c>
      <c r="B577" s="4" t="s">
        <v>242</v>
      </c>
      <c r="C577" s="4" t="s">
        <v>166</v>
      </c>
      <c r="D577" s="4" t="s">
        <v>245</v>
      </c>
      <c r="E577" s="8">
        <v>39630</v>
      </c>
      <c r="F577" s="8">
        <v>251</v>
      </c>
      <c r="G577" s="8">
        <v>0</v>
      </c>
    </row>
    <row r="578" spans="1:7" s="123" customFormat="1" ht="18" customHeight="1">
      <c r="A578" s="4" t="s">
        <v>166</v>
      </c>
      <c r="B578" s="4" t="s">
        <v>242</v>
      </c>
      <c r="C578" s="4" t="s">
        <v>166</v>
      </c>
      <c r="D578" s="4" t="s">
        <v>272</v>
      </c>
      <c r="E578" s="8">
        <v>3314</v>
      </c>
      <c r="F578" s="8">
        <v>0</v>
      </c>
      <c r="G578" s="8">
        <v>0</v>
      </c>
    </row>
    <row r="579" spans="1:7" s="123" customFormat="1" ht="18" customHeight="1">
      <c r="A579" s="4" t="s">
        <v>166</v>
      </c>
      <c r="B579" s="4" t="s">
        <v>242</v>
      </c>
      <c r="C579" s="4" t="s">
        <v>166</v>
      </c>
      <c r="D579" s="4" t="s">
        <v>276</v>
      </c>
      <c r="E579" s="8">
        <v>2552</v>
      </c>
      <c r="F579" s="8">
        <v>15</v>
      </c>
      <c r="G579" s="8">
        <v>0</v>
      </c>
    </row>
    <row r="580" spans="1:7" s="123" customFormat="1" ht="18" customHeight="1">
      <c r="A580" s="4" t="s">
        <v>166</v>
      </c>
      <c r="B580" s="4" t="s">
        <v>242</v>
      </c>
      <c r="C580" s="4" t="s">
        <v>166</v>
      </c>
      <c r="D580" s="4" t="s">
        <v>254</v>
      </c>
      <c r="E580" s="8">
        <v>12924</v>
      </c>
      <c r="F580" s="8">
        <v>714</v>
      </c>
      <c r="G580" s="8">
        <v>0</v>
      </c>
    </row>
    <row r="581" spans="1:7" s="123" customFormat="1" ht="18" customHeight="1">
      <c r="A581" s="4" t="s">
        <v>166</v>
      </c>
      <c r="B581" s="4" t="s">
        <v>242</v>
      </c>
      <c r="C581" s="4" t="s">
        <v>166</v>
      </c>
      <c r="D581" s="4" t="s">
        <v>246</v>
      </c>
      <c r="E581" s="8">
        <v>36240</v>
      </c>
      <c r="F581" s="8">
        <v>1067</v>
      </c>
      <c r="G581" s="8">
        <v>0</v>
      </c>
    </row>
    <row r="582" spans="1:7" s="123" customFormat="1" ht="18" customHeight="1">
      <c r="A582" s="4" t="s">
        <v>166</v>
      </c>
      <c r="B582" s="4" t="s">
        <v>242</v>
      </c>
      <c r="C582" s="4" t="s">
        <v>212</v>
      </c>
      <c r="D582" s="4" t="s">
        <v>213</v>
      </c>
      <c r="E582" s="8">
        <v>17</v>
      </c>
      <c r="F582" s="8">
        <v>0</v>
      </c>
      <c r="G582" s="8">
        <v>0</v>
      </c>
    </row>
    <row r="583" spans="1:7" s="123" customFormat="1" ht="18" customHeight="1">
      <c r="A583" s="4" t="s">
        <v>166</v>
      </c>
      <c r="B583" s="4" t="s">
        <v>242</v>
      </c>
      <c r="C583" s="4" t="s">
        <v>212</v>
      </c>
      <c r="D583" s="4" t="s">
        <v>277</v>
      </c>
      <c r="E583" s="8">
        <v>53</v>
      </c>
      <c r="F583" s="8">
        <v>0</v>
      </c>
      <c r="G583" s="8">
        <v>0</v>
      </c>
    </row>
    <row r="584" spans="1:7" s="123" customFormat="1" ht="18" customHeight="1">
      <c r="A584" s="4" t="s">
        <v>166</v>
      </c>
      <c r="B584" s="4" t="s">
        <v>242</v>
      </c>
      <c r="C584" s="4" t="s">
        <v>173</v>
      </c>
      <c r="D584" s="4" t="s">
        <v>278</v>
      </c>
      <c r="E584" s="8">
        <v>51</v>
      </c>
      <c r="F584" s="8">
        <v>0</v>
      </c>
      <c r="G584" s="8">
        <v>0</v>
      </c>
    </row>
    <row r="585" spans="1:7" s="123" customFormat="1" ht="18" customHeight="1">
      <c r="A585" s="4" t="s">
        <v>166</v>
      </c>
      <c r="B585" s="4" t="s">
        <v>242</v>
      </c>
      <c r="C585" s="4" t="s">
        <v>173</v>
      </c>
      <c r="D585" s="4" t="s">
        <v>222</v>
      </c>
      <c r="E585" s="8">
        <v>204</v>
      </c>
      <c r="F585" s="8">
        <v>0</v>
      </c>
      <c r="G585" s="8">
        <v>0</v>
      </c>
    </row>
    <row r="586" spans="1:7" s="123" customFormat="1" ht="18" customHeight="1">
      <c r="A586" s="4" t="s">
        <v>166</v>
      </c>
      <c r="B586" s="4" t="s">
        <v>242</v>
      </c>
      <c r="C586" s="4" t="s">
        <v>175</v>
      </c>
      <c r="D586" s="4" t="s">
        <v>239</v>
      </c>
      <c r="E586" s="8">
        <v>2144</v>
      </c>
      <c r="F586" s="8">
        <v>0</v>
      </c>
      <c r="G586" s="8">
        <v>0</v>
      </c>
    </row>
    <row r="587" spans="1:7" s="123" customFormat="1" ht="18" customHeight="1">
      <c r="A587" s="4" t="s">
        <v>166</v>
      </c>
      <c r="B587" s="4" t="s">
        <v>242</v>
      </c>
      <c r="C587" s="4" t="s">
        <v>175</v>
      </c>
      <c r="D587" s="4" t="s">
        <v>176</v>
      </c>
      <c r="E587" s="8">
        <v>42</v>
      </c>
      <c r="F587" s="8">
        <v>0</v>
      </c>
      <c r="G587" s="8">
        <v>0</v>
      </c>
    </row>
    <row r="588" spans="1:7" s="123" customFormat="1" ht="18" customHeight="1">
      <c r="A588" s="4" t="s">
        <v>166</v>
      </c>
      <c r="B588" s="4" t="s">
        <v>242</v>
      </c>
      <c r="C588" s="4" t="s">
        <v>175</v>
      </c>
      <c r="D588" s="4" t="s">
        <v>177</v>
      </c>
      <c r="E588" s="8">
        <v>5467</v>
      </c>
      <c r="F588" s="8">
        <v>286</v>
      </c>
      <c r="G588" s="8">
        <v>0</v>
      </c>
    </row>
    <row r="589" spans="1:7" s="123" customFormat="1" ht="18" customHeight="1">
      <c r="A589" s="4" t="s">
        <v>166</v>
      </c>
      <c r="B589" s="4" t="s">
        <v>242</v>
      </c>
      <c r="C589" s="4" t="s">
        <v>153</v>
      </c>
      <c r="D589" s="4" t="s">
        <v>154</v>
      </c>
      <c r="E589" s="8">
        <v>13117</v>
      </c>
      <c r="F589" s="8">
        <v>1699</v>
      </c>
      <c r="G589" s="8">
        <v>0</v>
      </c>
    </row>
    <row r="590" spans="1:7" s="123" customFormat="1" ht="18" customHeight="1">
      <c r="A590" s="4" t="s">
        <v>166</v>
      </c>
      <c r="B590" s="4" t="s">
        <v>242</v>
      </c>
      <c r="C590" s="4" t="s">
        <v>153</v>
      </c>
      <c r="D590" s="4" t="s">
        <v>155</v>
      </c>
      <c r="E590" s="8">
        <v>14739</v>
      </c>
      <c r="F590" s="8">
        <v>138</v>
      </c>
      <c r="G590" s="8">
        <v>0</v>
      </c>
    </row>
    <row r="591" spans="1:7" s="123" customFormat="1" ht="18" customHeight="1">
      <c r="A591" s="4" t="s">
        <v>166</v>
      </c>
      <c r="B591" s="4" t="s">
        <v>242</v>
      </c>
      <c r="C591" s="4" t="s">
        <v>153</v>
      </c>
      <c r="D591" s="4" t="s">
        <v>156</v>
      </c>
      <c r="E591" s="8">
        <v>1706</v>
      </c>
      <c r="F591" s="8">
        <v>0</v>
      </c>
      <c r="G591" s="8">
        <v>0</v>
      </c>
    </row>
    <row r="592" spans="1:7" s="123" customFormat="1" ht="18" customHeight="1">
      <c r="A592" s="4" t="s">
        <v>166</v>
      </c>
      <c r="B592" s="4" t="s">
        <v>242</v>
      </c>
      <c r="C592" s="4" t="s">
        <v>153</v>
      </c>
      <c r="D592" s="4" t="s">
        <v>273</v>
      </c>
      <c r="E592" s="8">
        <v>1614</v>
      </c>
      <c r="F592" s="8">
        <v>0</v>
      </c>
      <c r="G592" s="8">
        <v>0</v>
      </c>
    </row>
    <row r="593" spans="1:7" s="123" customFormat="1" ht="18" customHeight="1">
      <c r="A593" s="4" t="s">
        <v>166</v>
      </c>
      <c r="B593" s="4" t="s">
        <v>242</v>
      </c>
      <c r="C593" s="4" t="s">
        <v>153</v>
      </c>
      <c r="D593" s="4" t="s">
        <v>157</v>
      </c>
      <c r="E593" s="8">
        <v>125</v>
      </c>
      <c r="F593" s="8">
        <v>106</v>
      </c>
      <c r="G593" s="8">
        <v>0</v>
      </c>
    </row>
    <row r="594" spans="1:7" s="123" customFormat="1" ht="18" customHeight="1">
      <c r="A594" s="4" t="s">
        <v>166</v>
      </c>
      <c r="B594" s="4" t="s">
        <v>274</v>
      </c>
      <c r="C594" s="4" t="s">
        <v>166</v>
      </c>
      <c r="D594" s="4" t="s">
        <v>242</v>
      </c>
      <c r="E594" s="8">
        <v>1516</v>
      </c>
      <c r="F594" s="8">
        <v>0</v>
      </c>
      <c r="G594" s="8">
        <v>0</v>
      </c>
    </row>
    <row r="595" spans="1:7" s="123" customFormat="1" ht="18" customHeight="1">
      <c r="A595" s="4" t="s">
        <v>166</v>
      </c>
      <c r="B595" s="4" t="s">
        <v>274</v>
      </c>
      <c r="C595" s="4" t="s">
        <v>166</v>
      </c>
      <c r="D595" s="4" t="s">
        <v>245</v>
      </c>
      <c r="E595" s="8">
        <v>1273</v>
      </c>
      <c r="F595" s="8">
        <v>0</v>
      </c>
      <c r="G595" s="8">
        <v>0</v>
      </c>
    </row>
    <row r="596" spans="1:7" s="123" customFormat="1" ht="18" customHeight="1">
      <c r="A596" s="4" t="s">
        <v>166</v>
      </c>
      <c r="B596" s="4" t="s">
        <v>243</v>
      </c>
      <c r="C596" s="4" t="s">
        <v>160</v>
      </c>
      <c r="D596" s="4" t="s">
        <v>161</v>
      </c>
      <c r="E596" s="8">
        <v>42</v>
      </c>
      <c r="F596" s="8">
        <v>0</v>
      </c>
      <c r="G596" s="8">
        <v>0</v>
      </c>
    </row>
    <row r="597" spans="1:7" s="123" customFormat="1" ht="18" customHeight="1">
      <c r="A597" s="4" t="s">
        <v>166</v>
      </c>
      <c r="B597" s="4" t="s">
        <v>243</v>
      </c>
      <c r="C597" s="4" t="s">
        <v>166</v>
      </c>
      <c r="D597" s="4" t="s">
        <v>167</v>
      </c>
      <c r="E597" s="8">
        <v>44</v>
      </c>
      <c r="F597" s="8">
        <v>0</v>
      </c>
      <c r="G597" s="8">
        <v>0</v>
      </c>
    </row>
    <row r="598" spans="1:7" s="123" customFormat="1" ht="18" customHeight="1">
      <c r="A598" s="4" t="s">
        <v>166</v>
      </c>
      <c r="B598" s="4" t="s">
        <v>243</v>
      </c>
      <c r="C598" s="4" t="s">
        <v>166</v>
      </c>
      <c r="D598" s="4" t="s">
        <v>242</v>
      </c>
      <c r="E598" s="8">
        <v>23485</v>
      </c>
      <c r="F598" s="8">
        <v>0</v>
      </c>
      <c r="G598" s="8">
        <v>0</v>
      </c>
    </row>
    <row r="599" spans="1:7" s="123" customFormat="1" ht="18" customHeight="1">
      <c r="A599" s="4" t="s">
        <v>166</v>
      </c>
      <c r="B599" s="4" t="s">
        <v>243</v>
      </c>
      <c r="C599" s="4" t="s">
        <v>166</v>
      </c>
      <c r="D599" s="4" t="s">
        <v>244</v>
      </c>
      <c r="E599" s="8">
        <v>4031</v>
      </c>
      <c r="F599" s="8">
        <v>0</v>
      </c>
      <c r="G599" s="8">
        <v>0</v>
      </c>
    </row>
    <row r="600" spans="1:7" s="123" customFormat="1" ht="18" customHeight="1">
      <c r="A600" s="4" t="s">
        <v>166</v>
      </c>
      <c r="B600" s="4" t="s">
        <v>243</v>
      </c>
      <c r="C600" s="4" t="s">
        <v>175</v>
      </c>
      <c r="D600" s="4" t="s">
        <v>176</v>
      </c>
      <c r="E600" s="8">
        <v>0</v>
      </c>
      <c r="F600" s="8">
        <v>0</v>
      </c>
      <c r="G600" s="8">
        <v>0</v>
      </c>
    </row>
    <row r="601" spans="1:7" s="123" customFormat="1" ht="18" customHeight="1">
      <c r="A601" s="4" t="s">
        <v>166</v>
      </c>
      <c r="B601" s="4" t="s">
        <v>244</v>
      </c>
      <c r="C601" s="4" t="s">
        <v>160</v>
      </c>
      <c r="D601" s="4" t="s">
        <v>161</v>
      </c>
      <c r="E601" s="8">
        <v>39</v>
      </c>
      <c r="F601" s="8">
        <v>0</v>
      </c>
      <c r="G601" s="8">
        <v>0</v>
      </c>
    </row>
    <row r="602" spans="1:7" s="123" customFormat="1" ht="18" customHeight="1">
      <c r="A602" s="4" t="s">
        <v>166</v>
      </c>
      <c r="B602" s="4" t="s">
        <v>244</v>
      </c>
      <c r="C602" s="4" t="s">
        <v>208</v>
      </c>
      <c r="D602" s="4" t="s">
        <v>209</v>
      </c>
      <c r="E602" s="8">
        <v>5171</v>
      </c>
      <c r="F602" s="8">
        <v>600</v>
      </c>
      <c r="G602" s="8">
        <v>0</v>
      </c>
    </row>
    <row r="603" spans="1:7" s="123" customFormat="1" ht="18" customHeight="1">
      <c r="A603" s="4" t="s">
        <v>166</v>
      </c>
      <c r="B603" s="4" t="s">
        <v>244</v>
      </c>
      <c r="C603" s="4" t="s">
        <v>166</v>
      </c>
      <c r="D603" s="4" t="s">
        <v>167</v>
      </c>
      <c r="E603" s="8">
        <v>37</v>
      </c>
      <c r="F603" s="8">
        <v>0</v>
      </c>
      <c r="G603" s="8">
        <v>0</v>
      </c>
    </row>
    <row r="604" spans="1:7" s="123" customFormat="1" ht="18" customHeight="1">
      <c r="A604" s="4" t="s">
        <v>166</v>
      </c>
      <c r="B604" s="4" t="s">
        <v>244</v>
      </c>
      <c r="C604" s="4" t="s">
        <v>166</v>
      </c>
      <c r="D604" s="4" t="s">
        <v>242</v>
      </c>
      <c r="E604" s="8">
        <v>49560</v>
      </c>
      <c r="F604" s="8">
        <v>104</v>
      </c>
      <c r="G604" s="8">
        <v>0</v>
      </c>
    </row>
    <row r="605" spans="1:7" s="123" customFormat="1" ht="18" customHeight="1">
      <c r="A605" s="4" t="s">
        <v>166</v>
      </c>
      <c r="B605" s="4" t="s">
        <v>244</v>
      </c>
      <c r="C605" s="4" t="s">
        <v>166</v>
      </c>
      <c r="D605" s="4" t="s">
        <v>243</v>
      </c>
      <c r="E605" s="8">
        <v>2518</v>
      </c>
      <c r="F605" s="8">
        <v>0</v>
      </c>
      <c r="G605" s="8">
        <v>0</v>
      </c>
    </row>
    <row r="606" spans="1:7" s="123" customFormat="1" ht="18" customHeight="1">
      <c r="A606" s="4" t="s">
        <v>166</v>
      </c>
      <c r="B606" s="4" t="s">
        <v>244</v>
      </c>
      <c r="C606" s="4" t="s">
        <v>175</v>
      </c>
      <c r="D606" s="4" t="s">
        <v>176</v>
      </c>
      <c r="E606" s="8">
        <v>33</v>
      </c>
      <c r="F606" s="8">
        <v>0</v>
      </c>
      <c r="G606" s="8">
        <v>0</v>
      </c>
    </row>
    <row r="607" spans="1:7" s="123" customFormat="1" ht="18" customHeight="1">
      <c r="A607" s="4" t="s">
        <v>166</v>
      </c>
      <c r="B607" s="4" t="s">
        <v>244</v>
      </c>
      <c r="C607" s="4" t="s">
        <v>153</v>
      </c>
      <c r="D607" s="4" t="s">
        <v>157</v>
      </c>
      <c r="E607" s="8">
        <v>2806</v>
      </c>
      <c r="F607" s="8">
        <v>0</v>
      </c>
      <c r="G607" s="8">
        <v>0</v>
      </c>
    </row>
    <row r="608" spans="1:7" s="123" customFormat="1" ht="18" customHeight="1">
      <c r="A608" s="4" t="s">
        <v>166</v>
      </c>
      <c r="B608" s="4" t="s">
        <v>275</v>
      </c>
      <c r="C608" s="4" t="s">
        <v>166</v>
      </c>
      <c r="D608" s="4" t="s">
        <v>242</v>
      </c>
      <c r="E608" s="8">
        <v>5874</v>
      </c>
      <c r="F608" s="8">
        <v>0</v>
      </c>
      <c r="G608" s="8">
        <v>0</v>
      </c>
    </row>
    <row r="609" spans="1:7" s="123" customFormat="1" ht="18" customHeight="1">
      <c r="A609" s="4" t="s">
        <v>166</v>
      </c>
      <c r="B609" s="4" t="s">
        <v>275</v>
      </c>
      <c r="C609" s="4" t="s">
        <v>166</v>
      </c>
      <c r="D609" s="4" t="s">
        <v>276</v>
      </c>
      <c r="E609" s="8">
        <v>1108</v>
      </c>
      <c r="F609" s="8">
        <v>0</v>
      </c>
      <c r="G609" s="8">
        <v>0</v>
      </c>
    </row>
    <row r="610" spans="1:7" s="123" customFormat="1" ht="18" customHeight="1">
      <c r="A610" s="4" t="s">
        <v>166</v>
      </c>
      <c r="B610" s="4" t="s">
        <v>275</v>
      </c>
      <c r="C610" s="4" t="s">
        <v>175</v>
      </c>
      <c r="D610" s="4" t="s">
        <v>176</v>
      </c>
      <c r="E610" s="8">
        <v>39</v>
      </c>
      <c r="F610" s="8">
        <v>0</v>
      </c>
      <c r="G610" s="8">
        <v>0</v>
      </c>
    </row>
    <row r="611" spans="1:7" s="123" customFormat="1" ht="18" customHeight="1">
      <c r="A611" s="4" t="s">
        <v>166</v>
      </c>
      <c r="B611" s="4" t="s">
        <v>275</v>
      </c>
      <c r="C611" s="4" t="s">
        <v>175</v>
      </c>
      <c r="D611" s="4" t="s">
        <v>177</v>
      </c>
      <c r="E611" s="8">
        <v>6538</v>
      </c>
      <c r="F611" s="8">
        <v>82</v>
      </c>
      <c r="G611" s="8">
        <v>0</v>
      </c>
    </row>
    <row r="612" spans="1:7" s="123" customFormat="1" ht="18" customHeight="1">
      <c r="A612" s="4" t="s">
        <v>166</v>
      </c>
      <c r="B612" s="4" t="s">
        <v>275</v>
      </c>
      <c r="C612" s="4" t="s">
        <v>153</v>
      </c>
      <c r="D612" s="4" t="s">
        <v>154</v>
      </c>
      <c r="E612" s="8">
        <v>655</v>
      </c>
      <c r="F612" s="8">
        <v>0</v>
      </c>
      <c r="G612" s="8">
        <v>0</v>
      </c>
    </row>
    <row r="613" spans="1:7" s="123" customFormat="1" ht="18" customHeight="1">
      <c r="A613" s="4" t="s">
        <v>166</v>
      </c>
      <c r="B613" s="4" t="s">
        <v>275</v>
      </c>
      <c r="C613" s="4" t="s">
        <v>153</v>
      </c>
      <c r="D613" s="4" t="s">
        <v>186</v>
      </c>
      <c r="E613" s="8">
        <v>12236</v>
      </c>
      <c r="F613" s="8">
        <v>6964</v>
      </c>
      <c r="G613" s="8">
        <v>0</v>
      </c>
    </row>
    <row r="614" spans="1:7" s="123" customFormat="1" ht="18" customHeight="1">
      <c r="A614" s="4" t="s">
        <v>166</v>
      </c>
      <c r="B614" s="4" t="s">
        <v>275</v>
      </c>
      <c r="C614" s="4" t="s">
        <v>153</v>
      </c>
      <c r="D614" s="4" t="s">
        <v>157</v>
      </c>
      <c r="E614" s="8">
        <v>106</v>
      </c>
      <c r="F614" s="8">
        <v>0</v>
      </c>
      <c r="G614" s="8">
        <v>0</v>
      </c>
    </row>
    <row r="615" spans="1:7" s="123" customFormat="1" ht="18" customHeight="1">
      <c r="A615" s="4" t="s">
        <v>166</v>
      </c>
      <c r="B615" s="4" t="s">
        <v>245</v>
      </c>
      <c r="C615" s="4" t="s">
        <v>160</v>
      </c>
      <c r="D615" s="4" t="s">
        <v>161</v>
      </c>
      <c r="E615" s="8">
        <v>130</v>
      </c>
      <c r="F615" s="8">
        <v>0</v>
      </c>
      <c r="G615" s="8">
        <v>0</v>
      </c>
    </row>
    <row r="616" spans="1:7" s="123" customFormat="1" ht="18" customHeight="1">
      <c r="A616" s="4" t="s">
        <v>166</v>
      </c>
      <c r="B616" s="4" t="s">
        <v>245</v>
      </c>
      <c r="C616" s="4" t="s">
        <v>166</v>
      </c>
      <c r="D616" s="4" t="s">
        <v>242</v>
      </c>
      <c r="E616" s="8">
        <v>38426</v>
      </c>
      <c r="F616" s="8">
        <v>459</v>
      </c>
      <c r="G616" s="8">
        <v>0</v>
      </c>
    </row>
    <row r="617" spans="1:7" s="123" customFormat="1" ht="18" customHeight="1">
      <c r="A617" s="4" t="s">
        <v>166</v>
      </c>
      <c r="B617" s="4" t="s">
        <v>245</v>
      </c>
      <c r="C617" s="4" t="s">
        <v>166</v>
      </c>
      <c r="D617" s="4" t="s">
        <v>274</v>
      </c>
      <c r="E617" s="8">
        <v>836</v>
      </c>
      <c r="F617" s="8">
        <v>0</v>
      </c>
      <c r="G617" s="8">
        <v>0</v>
      </c>
    </row>
    <row r="618" spans="1:7" s="123" customFormat="1" ht="18" customHeight="1">
      <c r="A618" s="4" t="s">
        <v>166</v>
      </c>
      <c r="B618" s="4" t="s">
        <v>245</v>
      </c>
      <c r="C618" s="4" t="s">
        <v>153</v>
      </c>
      <c r="D618" s="4" t="s">
        <v>154</v>
      </c>
      <c r="E618" s="8">
        <v>68</v>
      </c>
      <c r="F618" s="8">
        <v>0</v>
      </c>
      <c r="G618" s="8">
        <v>0</v>
      </c>
    </row>
    <row r="619" spans="1:7" s="123" customFormat="1" ht="18" customHeight="1">
      <c r="A619" s="4" t="s">
        <v>166</v>
      </c>
      <c r="B619" s="4" t="s">
        <v>245</v>
      </c>
      <c r="C619" s="4" t="s">
        <v>153</v>
      </c>
      <c r="D619" s="4" t="s">
        <v>157</v>
      </c>
      <c r="E619" s="8">
        <v>0</v>
      </c>
      <c r="F619" s="8">
        <v>0</v>
      </c>
      <c r="G619" s="8">
        <v>0</v>
      </c>
    </row>
    <row r="620" spans="1:7" s="123" customFormat="1" ht="18" customHeight="1">
      <c r="A620" s="4" t="s">
        <v>166</v>
      </c>
      <c r="B620" s="4" t="s">
        <v>272</v>
      </c>
      <c r="C620" s="4" t="s">
        <v>166</v>
      </c>
      <c r="D620" s="4" t="s">
        <v>253</v>
      </c>
      <c r="E620" s="8">
        <v>3717</v>
      </c>
      <c r="F620" s="8">
        <v>0</v>
      </c>
      <c r="G620" s="8">
        <v>0</v>
      </c>
    </row>
    <row r="621" spans="1:7" s="123" customFormat="1" ht="18" customHeight="1">
      <c r="A621" s="4" t="s">
        <v>166</v>
      </c>
      <c r="B621" s="4" t="s">
        <v>272</v>
      </c>
      <c r="C621" s="4" t="s">
        <v>166</v>
      </c>
      <c r="D621" s="4" t="s">
        <v>242</v>
      </c>
      <c r="E621" s="8">
        <v>1847</v>
      </c>
      <c r="F621" s="8">
        <v>2</v>
      </c>
      <c r="G621" s="8">
        <v>0</v>
      </c>
    </row>
    <row r="622" spans="1:7" s="123" customFormat="1" ht="18" customHeight="1">
      <c r="A622" s="4" t="s">
        <v>166</v>
      </c>
      <c r="B622" s="4" t="s">
        <v>272</v>
      </c>
      <c r="C622" s="4" t="s">
        <v>166</v>
      </c>
      <c r="D622" s="4" t="s">
        <v>244</v>
      </c>
      <c r="E622" s="8">
        <v>0</v>
      </c>
      <c r="F622" s="8">
        <v>0</v>
      </c>
      <c r="G622" s="8">
        <v>0</v>
      </c>
    </row>
    <row r="623" spans="1:7" s="123" customFormat="1" ht="18" customHeight="1">
      <c r="A623" s="4" t="s">
        <v>166</v>
      </c>
      <c r="B623" s="4" t="s">
        <v>276</v>
      </c>
      <c r="C623" s="4" t="s">
        <v>166</v>
      </c>
      <c r="D623" s="4" t="s">
        <v>242</v>
      </c>
      <c r="E623" s="8">
        <v>4795</v>
      </c>
      <c r="F623" s="8">
        <v>74</v>
      </c>
      <c r="G623" s="8">
        <v>0</v>
      </c>
    </row>
    <row r="624" spans="1:7" s="123" customFormat="1" ht="18" customHeight="1">
      <c r="A624" s="4" t="s">
        <v>166</v>
      </c>
      <c r="B624" s="4" t="s">
        <v>276</v>
      </c>
      <c r="C624" s="4" t="s">
        <v>166</v>
      </c>
      <c r="D624" s="4" t="s">
        <v>275</v>
      </c>
      <c r="E624" s="8">
        <v>1719</v>
      </c>
      <c r="F624" s="8">
        <v>0</v>
      </c>
      <c r="G624" s="8">
        <v>0</v>
      </c>
    </row>
    <row r="625" spans="1:7" s="123" customFormat="1" ht="18" customHeight="1">
      <c r="A625" s="4" t="s">
        <v>166</v>
      </c>
      <c r="B625" s="4" t="s">
        <v>276</v>
      </c>
      <c r="C625" s="4" t="s">
        <v>175</v>
      </c>
      <c r="D625" s="4" t="s">
        <v>176</v>
      </c>
      <c r="E625" s="8">
        <v>39</v>
      </c>
      <c r="F625" s="8">
        <v>0</v>
      </c>
      <c r="G625" s="8">
        <v>0</v>
      </c>
    </row>
    <row r="626" spans="1:7" s="123" customFormat="1" ht="18" customHeight="1">
      <c r="A626" s="4" t="s">
        <v>166</v>
      </c>
      <c r="B626" s="4" t="s">
        <v>276</v>
      </c>
      <c r="C626" s="4" t="s">
        <v>175</v>
      </c>
      <c r="D626" s="4" t="s">
        <v>177</v>
      </c>
      <c r="E626" s="8">
        <v>6129</v>
      </c>
      <c r="F626" s="8">
        <v>15</v>
      </c>
      <c r="G626" s="8">
        <v>0</v>
      </c>
    </row>
    <row r="627" spans="1:7" s="123" customFormat="1" ht="18" customHeight="1">
      <c r="A627" s="4" t="s">
        <v>166</v>
      </c>
      <c r="B627" s="4" t="s">
        <v>254</v>
      </c>
      <c r="C627" s="4" t="s">
        <v>149</v>
      </c>
      <c r="D627" s="4" t="s">
        <v>150</v>
      </c>
      <c r="E627" s="8">
        <v>1564</v>
      </c>
      <c r="F627" s="8">
        <v>436</v>
      </c>
      <c r="G627" s="8">
        <v>0</v>
      </c>
    </row>
    <row r="628" spans="1:7" s="123" customFormat="1" ht="18" customHeight="1">
      <c r="A628" s="4" t="s">
        <v>166</v>
      </c>
      <c r="B628" s="4" t="s">
        <v>254</v>
      </c>
      <c r="C628" s="4" t="s">
        <v>164</v>
      </c>
      <c r="D628" s="4" t="s">
        <v>165</v>
      </c>
      <c r="E628" s="8">
        <v>38</v>
      </c>
      <c r="F628" s="8">
        <v>0</v>
      </c>
      <c r="G628" s="8">
        <v>0</v>
      </c>
    </row>
    <row r="629" spans="1:7" s="123" customFormat="1" ht="18" customHeight="1">
      <c r="A629" s="4" t="s">
        <v>166</v>
      </c>
      <c r="B629" s="4" t="s">
        <v>254</v>
      </c>
      <c r="C629" s="4" t="s">
        <v>164</v>
      </c>
      <c r="D629" s="4" t="s">
        <v>269</v>
      </c>
      <c r="E629" s="8">
        <v>14</v>
      </c>
      <c r="F629" s="8">
        <v>0</v>
      </c>
      <c r="G629" s="8">
        <v>0</v>
      </c>
    </row>
    <row r="630" spans="1:7" s="123" customFormat="1" ht="18" customHeight="1">
      <c r="A630" s="4" t="s">
        <v>166</v>
      </c>
      <c r="B630" s="4" t="s">
        <v>254</v>
      </c>
      <c r="C630" s="4" t="s">
        <v>166</v>
      </c>
      <c r="D630" s="4" t="s">
        <v>253</v>
      </c>
      <c r="E630" s="8">
        <v>1787</v>
      </c>
      <c r="F630" s="8">
        <v>0</v>
      </c>
      <c r="G630" s="8">
        <v>0</v>
      </c>
    </row>
    <row r="631" spans="1:7" s="123" customFormat="1" ht="18" customHeight="1">
      <c r="A631" s="4" t="s">
        <v>166</v>
      </c>
      <c r="B631" s="4" t="s">
        <v>254</v>
      </c>
      <c r="C631" s="4" t="s">
        <v>166</v>
      </c>
      <c r="D631" s="4" t="s">
        <v>167</v>
      </c>
      <c r="E631" s="8">
        <v>956</v>
      </c>
      <c r="F631" s="8">
        <v>0</v>
      </c>
      <c r="G631" s="8">
        <v>0</v>
      </c>
    </row>
    <row r="632" spans="1:7" s="123" customFormat="1" ht="18" customHeight="1">
      <c r="A632" s="4" t="s">
        <v>166</v>
      </c>
      <c r="B632" s="4" t="s">
        <v>254</v>
      </c>
      <c r="C632" s="4" t="s">
        <v>166</v>
      </c>
      <c r="D632" s="4" t="s">
        <v>242</v>
      </c>
      <c r="E632" s="8">
        <v>15584</v>
      </c>
      <c r="F632" s="8">
        <v>7277</v>
      </c>
      <c r="G632" s="8">
        <v>0</v>
      </c>
    </row>
    <row r="633" spans="1:7" s="123" customFormat="1" ht="18" customHeight="1">
      <c r="A633" s="4" t="s">
        <v>166</v>
      </c>
      <c r="B633" s="4" t="s">
        <v>254</v>
      </c>
      <c r="C633" s="4" t="s">
        <v>166</v>
      </c>
      <c r="D633" s="4" t="s">
        <v>243</v>
      </c>
      <c r="E633" s="8">
        <v>0</v>
      </c>
      <c r="F633" s="8">
        <v>0</v>
      </c>
      <c r="G633" s="8">
        <v>0</v>
      </c>
    </row>
    <row r="634" spans="1:7" s="123" customFormat="1" ht="18" customHeight="1">
      <c r="A634" s="4" t="s">
        <v>166</v>
      </c>
      <c r="B634" s="4" t="s">
        <v>254</v>
      </c>
      <c r="C634" s="4" t="s">
        <v>166</v>
      </c>
      <c r="D634" s="4" t="s">
        <v>254</v>
      </c>
      <c r="E634" s="8">
        <v>0</v>
      </c>
      <c r="F634" s="8">
        <v>0</v>
      </c>
      <c r="G634" s="8">
        <v>0</v>
      </c>
    </row>
    <row r="635" spans="1:7" s="123" customFormat="1" ht="18" customHeight="1">
      <c r="A635" s="4" t="s">
        <v>166</v>
      </c>
      <c r="B635" s="4" t="s">
        <v>254</v>
      </c>
      <c r="C635" s="4" t="s">
        <v>166</v>
      </c>
      <c r="D635" s="4" t="s">
        <v>246</v>
      </c>
      <c r="E635" s="8">
        <v>9140</v>
      </c>
      <c r="F635" s="8">
        <v>1764</v>
      </c>
      <c r="G635" s="8">
        <v>0</v>
      </c>
    </row>
    <row r="636" spans="1:7" s="123" customFormat="1" ht="18" customHeight="1">
      <c r="A636" s="4" t="s">
        <v>166</v>
      </c>
      <c r="B636" s="4" t="s">
        <v>254</v>
      </c>
      <c r="C636" s="4" t="s">
        <v>175</v>
      </c>
      <c r="D636" s="4" t="s">
        <v>176</v>
      </c>
      <c r="E636" s="8">
        <v>3</v>
      </c>
      <c r="F636" s="8">
        <v>0</v>
      </c>
      <c r="G636" s="8">
        <v>0</v>
      </c>
    </row>
    <row r="637" spans="1:7" s="123" customFormat="1" ht="18" customHeight="1">
      <c r="A637" s="4" t="s">
        <v>166</v>
      </c>
      <c r="B637" s="4" t="s">
        <v>254</v>
      </c>
      <c r="C637" s="4" t="s">
        <v>175</v>
      </c>
      <c r="D637" s="4" t="s">
        <v>177</v>
      </c>
      <c r="E637" s="8">
        <v>112</v>
      </c>
      <c r="F637" s="8">
        <v>0</v>
      </c>
      <c r="G637" s="8">
        <v>0</v>
      </c>
    </row>
    <row r="638" spans="1:7" s="123" customFormat="1" ht="18" customHeight="1">
      <c r="A638" s="4" t="s">
        <v>166</v>
      </c>
      <c r="B638" s="4" t="s">
        <v>254</v>
      </c>
      <c r="C638" s="4" t="s">
        <v>153</v>
      </c>
      <c r="D638" s="4" t="s">
        <v>154</v>
      </c>
      <c r="E638" s="8">
        <v>0</v>
      </c>
      <c r="F638" s="8">
        <v>0</v>
      </c>
      <c r="G638" s="8">
        <v>0</v>
      </c>
    </row>
    <row r="639" spans="1:7" s="123" customFormat="1" ht="18" customHeight="1">
      <c r="A639" s="4" t="s">
        <v>166</v>
      </c>
      <c r="B639" s="4" t="s">
        <v>254</v>
      </c>
      <c r="C639" s="4" t="s">
        <v>153</v>
      </c>
      <c r="D639" s="4" t="s">
        <v>155</v>
      </c>
      <c r="E639" s="8">
        <v>114</v>
      </c>
      <c r="F639" s="8">
        <v>0</v>
      </c>
      <c r="G639" s="8">
        <v>0</v>
      </c>
    </row>
    <row r="640" spans="1:7" s="123" customFormat="1" ht="18" customHeight="1">
      <c r="A640" s="4" t="s">
        <v>166</v>
      </c>
      <c r="B640" s="4" t="s">
        <v>254</v>
      </c>
      <c r="C640" s="4" t="s">
        <v>153</v>
      </c>
      <c r="D640" s="4" t="s">
        <v>273</v>
      </c>
      <c r="E640" s="8">
        <v>8</v>
      </c>
      <c r="F640" s="8">
        <v>0</v>
      </c>
      <c r="G640" s="8">
        <v>0</v>
      </c>
    </row>
    <row r="641" spans="1:7" s="123" customFormat="1" ht="18" customHeight="1">
      <c r="A641" s="4" t="s">
        <v>166</v>
      </c>
      <c r="B641" s="4" t="s">
        <v>254</v>
      </c>
      <c r="C641" s="4" t="s">
        <v>153</v>
      </c>
      <c r="D641" s="4" t="s">
        <v>157</v>
      </c>
      <c r="E641" s="8">
        <v>1631</v>
      </c>
      <c r="F641" s="8">
        <v>0</v>
      </c>
      <c r="G641" s="8">
        <v>0</v>
      </c>
    </row>
    <row r="642" spans="1:7" s="123" customFormat="1" ht="18" customHeight="1">
      <c r="A642" s="4" t="s">
        <v>166</v>
      </c>
      <c r="B642" s="4" t="s">
        <v>254</v>
      </c>
      <c r="C642" s="4" t="s">
        <v>230</v>
      </c>
      <c r="D642" s="4" t="s">
        <v>231</v>
      </c>
      <c r="E642" s="8">
        <v>718</v>
      </c>
      <c r="F642" s="8">
        <v>79</v>
      </c>
      <c r="G642" s="8">
        <v>0</v>
      </c>
    </row>
    <row r="643" spans="1:7" s="123" customFormat="1" ht="18" customHeight="1">
      <c r="A643" s="4" t="s">
        <v>166</v>
      </c>
      <c r="B643" s="4" t="s">
        <v>246</v>
      </c>
      <c r="C643" s="4" t="s">
        <v>160</v>
      </c>
      <c r="D643" s="4" t="s">
        <v>161</v>
      </c>
      <c r="E643" s="8">
        <v>1618</v>
      </c>
      <c r="F643" s="8">
        <v>0</v>
      </c>
      <c r="G643" s="8">
        <v>0</v>
      </c>
    </row>
    <row r="644" spans="1:7" s="123" customFormat="1" ht="18" customHeight="1">
      <c r="A644" s="4" t="s">
        <v>166</v>
      </c>
      <c r="B644" s="4" t="s">
        <v>246</v>
      </c>
      <c r="C644" s="4" t="s">
        <v>149</v>
      </c>
      <c r="D644" s="4" t="s">
        <v>150</v>
      </c>
      <c r="E644" s="8">
        <v>12737</v>
      </c>
      <c r="F644" s="8">
        <v>23962</v>
      </c>
      <c r="G644" s="8">
        <v>0</v>
      </c>
    </row>
    <row r="645" spans="1:7" s="123" customFormat="1" ht="18" customHeight="1">
      <c r="A645" s="4" t="s">
        <v>166</v>
      </c>
      <c r="B645" s="4" t="s">
        <v>246</v>
      </c>
      <c r="C645" s="4" t="s">
        <v>164</v>
      </c>
      <c r="D645" s="4" t="s">
        <v>165</v>
      </c>
      <c r="E645" s="8">
        <v>7924</v>
      </c>
      <c r="F645" s="8">
        <v>67</v>
      </c>
      <c r="G645" s="8">
        <v>0</v>
      </c>
    </row>
    <row r="646" spans="1:7" s="123" customFormat="1" ht="18" customHeight="1">
      <c r="A646" s="4" t="s">
        <v>166</v>
      </c>
      <c r="B646" s="4" t="s">
        <v>246</v>
      </c>
      <c r="C646" s="4" t="s">
        <v>164</v>
      </c>
      <c r="D646" s="4" t="s">
        <v>269</v>
      </c>
      <c r="E646" s="8">
        <v>4442</v>
      </c>
      <c r="F646" s="8">
        <v>0</v>
      </c>
      <c r="G646" s="8">
        <v>0</v>
      </c>
    </row>
    <row r="647" spans="1:7" s="123" customFormat="1" ht="18" customHeight="1">
      <c r="A647" s="4" t="s">
        <v>166</v>
      </c>
      <c r="B647" s="4" t="s">
        <v>246</v>
      </c>
      <c r="C647" s="4" t="s">
        <v>166</v>
      </c>
      <c r="D647" s="4" t="s">
        <v>253</v>
      </c>
      <c r="E647" s="8">
        <v>769</v>
      </c>
      <c r="F647" s="8">
        <v>0</v>
      </c>
      <c r="G647" s="8">
        <v>0</v>
      </c>
    </row>
    <row r="648" spans="1:7" s="123" customFormat="1" ht="18" customHeight="1">
      <c r="A648" s="4" t="s">
        <v>166</v>
      </c>
      <c r="B648" s="4" t="s">
        <v>246</v>
      </c>
      <c r="C648" s="4" t="s">
        <v>166</v>
      </c>
      <c r="D648" s="4" t="s">
        <v>167</v>
      </c>
      <c r="E648" s="8">
        <v>21483</v>
      </c>
      <c r="F648" s="8">
        <v>21803</v>
      </c>
      <c r="G648" s="8">
        <v>0</v>
      </c>
    </row>
    <row r="649" spans="1:7" s="123" customFormat="1" ht="18" customHeight="1">
      <c r="A649" s="4" t="s">
        <v>166</v>
      </c>
      <c r="B649" s="4" t="s">
        <v>246</v>
      </c>
      <c r="C649" s="4" t="s">
        <v>166</v>
      </c>
      <c r="D649" s="4" t="s">
        <v>242</v>
      </c>
      <c r="E649" s="8">
        <v>41997</v>
      </c>
      <c r="F649" s="8">
        <v>2299</v>
      </c>
      <c r="G649" s="8">
        <v>0</v>
      </c>
    </row>
    <row r="650" spans="1:7" s="123" customFormat="1" ht="18" customHeight="1">
      <c r="A650" s="4" t="s">
        <v>166</v>
      </c>
      <c r="B650" s="4" t="s">
        <v>246</v>
      </c>
      <c r="C650" s="4" t="s">
        <v>166</v>
      </c>
      <c r="D650" s="4" t="s">
        <v>272</v>
      </c>
      <c r="E650" s="8">
        <v>16</v>
      </c>
      <c r="F650" s="8">
        <v>0</v>
      </c>
      <c r="G650" s="8">
        <v>0</v>
      </c>
    </row>
    <row r="651" spans="1:7" s="123" customFormat="1" ht="18" customHeight="1">
      <c r="A651" s="4" t="s">
        <v>166</v>
      </c>
      <c r="B651" s="4" t="s">
        <v>246</v>
      </c>
      <c r="C651" s="4" t="s">
        <v>166</v>
      </c>
      <c r="D651" s="4" t="s">
        <v>254</v>
      </c>
      <c r="E651" s="8">
        <v>15224</v>
      </c>
      <c r="F651" s="8">
        <v>4659</v>
      </c>
      <c r="G651" s="8">
        <v>0</v>
      </c>
    </row>
    <row r="652" spans="1:7" s="123" customFormat="1" ht="18" customHeight="1">
      <c r="A652" s="4" t="s">
        <v>166</v>
      </c>
      <c r="B652" s="4" t="s">
        <v>246</v>
      </c>
      <c r="C652" s="4" t="s">
        <v>168</v>
      </c>
      <c r="D652" s="4" t="s">
        <v>169</v>
      </c>
      <c r="E652" s="8">
        <v>1154</v>
      </c>
      <c r="F652" s="8">
        <v>0</v>
      </c>
      <c r="G652" s="8">
        <v>0</v>
      </c>
    </row>
    <row r="653" spans="1:7" s="123" customFormat="1" ht="18" customHeight="1">
      <c r="A653" s="4" t="s">
        <v>166</v>
      </c>
      <c r="B653" s="4" t="s">
        <v>246</v>
      </c>
      <c r="C653" s="4" t="s">
        <v>175</v>
      </c>
      <c r="D653" s="4" t="s">
        <v>176</v>
      </c>
      <c r="E653" s="8">
        <v>59</v>
      </c>
      <c r="F653" s="8">
        <v>0</v>
      </c>
      <c r="G653" s="8">
        <v>0</v>
      </c>
    </row>
    <row r="654" spans="1:7" s="123" customFormat="1" ht="18" customHeight="1">
      <c r="A654" s="4" t="s">
        <v>166</v>
      </c>
      <c r="B654" s="4" t="s">
        <v>246</v>
      </c>
      <c r="C654" s="4" t="s">
        <v>175</v>
      </c>
      <c r="D654" s="4" t="s">
        <v>177</v>
      </c>
      <c r="E654" s="8">
        <v>7487</v>
      </c>
      <c r="F654" s="8">
        <v>170</v>
      </c>
      <c r="G654" s="8">
        <v>0</v>
      </c>
    </row>
    <row r="655" spans="1:7" s="123" customFormat="1" ht="18" customHeight="1">
      <c r="A655" s="4" t="s">
        <v>166</v>
      </c>
      <c r="B655" s="4" t="s">
        <v>246</v>
      </c>
      <c r="C655" s="4" t="s">
        <v>178</v>
      </c>
      <c r="D655" s="4" t="s">
        <v>179</v>
      </c>
      <c r="E655" s="8">
        <v>304</v>
      </c>
      <c r="F655" s="8">
        <v>0</v>
      </c>
      <c r="G655" s="8">
        <v>0</v>
      </c>
    </row>
    <row r="656" spans="1:7" s="123" customFormat="1" ht="18" customHeight="1">
      <c r="A656" s="4" t="s">
        <v>166</v>
      </c>
      <c r="B656" s="4" t="s">
        <v>246</v>
      </c>
      <c r="C656" s="4" t="s">
        <v>153</v>
      </c>
      <c r="D656" s="4" t="s">
        <v>154</v>
      </c>
      <c r="E656" s="8">
        <v>168</v>
      </c>
      <c r="F656" s="8">
        <v>0</v>
      </c>
      <c r="G656" s="8">
        <v>0</v>
      </c>
    </row>
    <row r="657" spans="1:7" s="123" customFormat="1" ht="18" customHeight="1">
      <c r="A657" s="4" t="s">
        <v>166</v>
      </c>
      <c r="B657" s="4" t="s">
        <v>246</v>
      </c>
      <c r="C657" s="4" t="s">
        <v>153</v>
      </c>
      <c r="D657" s="4" t="s">
        <v>279</v>
      </c>
      <c r="E657" s="8">
        <v>43</v>
      </c>
      <c r="F657" s="8">
        <v>0</v>
      </c>
      <c r="G657" s="8">
        <v>0</v>
      </c>
    </row>
    <row r="658" spans="1:7" s="123" customFormat="1" ht="18" customHeight="1">
      <c r="A658" s="4" t="s">
        <v>166</v>
      </c>
      <c r="B658" s="4" t="s">
        <v>246</v>
      </c>
      <c r="C658" s="4" t="s">
        <v>153</v>
      </c>
      <c r="D658" s="4" t="s">
        <v>155</v>
      </c>
      <c r="E658" s="8">
        <v>10172</v>
      </c>
      <c r="F658" s="8">
        <v>322</v>
      </c>
      <c r="G658" s="8">
        <v>0</v>
      </c>
    </row>
    <row r="659" spans="1:7" s="123" customFormat="1" ht="18" customHeight="1">
      <c r="A659" s="4" t="s">
        <v>166</v>
      </c>
      <c r="B659" s="4" t="s">
        <v>246</v>
      </c>
      <c r="C659" s="4" t="s">
        <v>153</v>
      </c>
      <c r="D659" s="4" t="s">
        <v>273</v>
      </c>
      <c r="E659" s="8">
        <v>0</v>
      </c>
      <c r="F659" s="8">
        <v>0</v>
      </c>
      <c r="G659" s="8">
        <v>0</v>
      </c>
    </row>
    <row r="660" spans="1:7" s="123" customFormat="1" ht="18" customHeight="1">
      <c r="A660" s="4" t="s">
        <v>166</v>
      </c>
      <c r="B660" s="4" t="s">
        <v>246</v>
      </c>
      <c r="C660" s="4" t="s">
        <v>153</v>
      </c>
      <c r="D660" s="4" t="s">
        <v>186</v>
      </c>
      <c r="E660" s="8">
        <v>167679</v>
      </c>
      <c r="F660" s="8">
        <v>256000</v>
      </c>
      <c r="G660" s="8">
        <v>0</v>
      </c>
    </row>
    <row r="661" spans="1:7" s="123" customFormat="1" ht="18" customHeight="1">
      <c r="A661" s="4" t="s">
        <v>166</v>
      </c>
      <c r="B661" s="4" t="s">
        <v>246</v>
      </c>
      <c r="C661" s="4" t="s">
        <v>153</v>
      </c>
      <c r="D661" s="4" t="s">
        <v>157</v>
      </c>
      <c r="E661" s="8">
        <v>11327</v>
      </c>
      <c r="F661" s="8">
        <v>1555</v>
      </c>
      <c r="G661" s="8">
        <v>0</v>
      </c>
    </row>
    <row r="662" spans="1:7" s="123" customFormat="1" ht="18" customHeight="1">
      <c r="A662" s="4" t="s">
        <v>166</v>
      </c>
      <c r="B662" s="4" t="s">
        <v>246</v>
      </c>
      <c r="C662" s="4" t="s">
        <v>230</v>
      </c>
      <c r="D662" s="4" t="s">
        <v>231</v>
      </c>
      <c r="E662" s="8">
        <v>1650</v>
      </c>
      <c r="F662" s="8">
        <v>223</v>
      </c>
      <c r="G662" s="8">
        <v>0</v>
      </c>
    </row>
    <row r="663" spans="1:7" s="123" customFormat="1" ht="18" customHeight="1">
      <c r="A663" s="4" t="s">
        <v>212</v>
      </c>
      <c r="B663" s="4" t="s">
        <v>280</v>
      </c>
      <c r="C663" s="4" t="s">
        <v>212</v>
      </c>
      <c r="D663" s="4" t="s">
        <v>213</v>
      </c>
      <c r="E663" s="8">
        <v>702</v>
      </c>
      <c r="F663" s="8">
        <v>640</v>
      </c>
      <c r="G663" s="8">
        <v>0</v>
      </c>
    </row>
    <row r="664" spans="1:7" s="123" customFormat="1" ht="18" customHeight="1">
      <c r="A664" s="4" t="s">
        <v>212</v>
      </c>
      <c r="B664" s="4" t="s">
        <v>280</v>
      </c>
      <c r="C664" s="4" t="s">
        <v>212</v>
      </c>
      <c r="D664" s="4" t="s">
        <v>281</v>
      </c>
      <c r="E664" s="8">
        <v>645</v>
      </c>
      <c r="F664" s="8">
        <v>0</v>
      </c>
      <c r="G664" s="8">
        <v>0</v>
      </c>
    </row>
    <row r="665" spans="1:7" s="123" customFormat="1" ht="18" customHeight="1">
      <c r="A665" s="4" t="s">
        <v>212</v>
      </c>
      <c r="B665" s="4" t="s">
        <v>213</v>
      </c>
      <c r="C665" s="4" t="s">
        <v>139</v>
      </c>
      <c r="D665" s="4" t="s">
        <v>140</v>
      </c>
      <c r="E665" s="8">
        <v>1514</v>
      </c>
      <c r="F665" s="8">
        <v>12137</v>
      </c>
      <c r="G665" s="8">
        <v>0</v>
      </c>
    </row>
    <row r="666" spans="1:7" s="123" customFormat="1" ht="18" customHeight="1">
      <c r="A666" s="4" t="s">
        <v>212</v>
      </c>
      <c r="B666" s="4" t="s">
        <v>213</v>
      </c>
      <c r="C666" s="4" t="s">
        <v>149</v>
      </c>
      <c r="D666" s="4" t="s">
        <v>150</v>
      </c>
      <c r="E666" s="8">
        <v>72208</v>
      </c>
      <c r="F666" s="8">
        <v>142451</v>
      </c>
      <c r="G666" s="8">
        <v>9463</v>
      </c>
    </row>
    <row r="667" spans="1:7" s="123" customFormat="1" ht="18" customHeight="1">
      <c r="A667" s="4" t="s">
        <v>212</v>
      </c>
      <c r="B667" s="4" t="s">
        <v>213</v>
      </c>
      <c r="C667" s="4" t="s">
        <v>164</v>
      </c>
      <c r="D667" s="4" t="s">
        <v>165</v>
      </c>
      <c r="E667" s="8">
        <v>13089</v>
      </c>
      <c r="F667" s="8">
        <v>13073</v>
      </c>
      <c r="G667" s="8">
        <v>0</v>
      </c>
    </row>
    <row r="668" spans="1:7" s="123" customFormat="1" ht="18" customHeight="1">
      <c r="A668" s="4" t="s">
        <v>212</v>
      </c>
      <c r="B668" s="4" t="s">
        <v>213</v>
      </c>
      <c r="C668" s="4" t="s">
        <v>166</v>
      </c>
      <c r="D668" s="4" t="s">
        <v>167</v>
      </c>
      <c r="E668" s="8">
        <v>3362</v>
      </c>
      <c r="F668" s="8">
        <v>25875</v>
      </c>
      <c r="G668" s="8">
        <v>0</v>
      </c>
    </row>
    <row r="669" spans="1:7" s="123" customFormat="1" ht="18" customHeight="1">
      <c r="A669" s="4" t="s">
        <v>212</v>
      </c>
      <c r="B669" s="4" t="s">
        <v>213</v>
      </c>
      <c r="C669" s="4" t="s">
        <v>166</v>
      </c>
      <c r="D669" s="4" t="s">
        <v>242</v>
      </c>
      <c r="E669" s="8">
        <v>0</v>
      </c>
      <c r="F669" s="8">
        <v>0</v>
      </c>
      <c r="G669" s="8">
        <v>0</v>
      </c>
    </row>
    <row r="670" spans="1:7" s="123" customFormat="1" ht="18" customHeight="1">
      <c r="A670" s="4" t="s">
        <v>212</v>
      </c>
      <c r="B670" s="4" t="s">
        <v>213</v>
      </c>
      <c r="C670" s="4" t="s">
        <v>212</v>
      </c>
      <c r="D670" s="4" t="s">
        <v>280</v>
      </c>
      <c r="E670" s="8">
        <v>1072</v>
      </c>
      <c r="F670" s="8">
        <v>0</v>
      </c>
      <c r="G670" s="8">
        <v>0</v>
      </c>
    </row>
    <row r="671" spans="1:7" s="123" customFormat="1" ht="18" customHeight="1">
      <c r="A671" s="4" t="s">
        <v>212</v>
      </c>
      <c r="B671" s="4" t="s">
        <v>213</v>
      </c>
      <c r="C671" s="4" t="s">
        <v>212</v>
      </c>
      <c r="D671" s="4" t="s">
        <v>213</v>
      </c>
      <c r="E671" s="8">
        <v>52</v>
      </c>
      <c r="F671" s="8">
        <v>0</v>
      </c>
      <c r="G671" s="8">
        <v>0</v>
      </c>
    </row>
    <row r="672" spans="1:7" s="123" customFormat="1" ht="18" customHeight="1">
      <c r="A672" s="4" t="s">
        <v>212</v>
      </c>
      <c r="B672" s="4" t="s">
        <v>213</v>
      </c>
      <c r="C672" s="4" t="s">
        <v>212</v>
      </c>
      <c r="D672" s="4" t="s">
        <v>281</v>
      </c>
      <c r="E672" s="8">
        <v>11422</v>
      </c>
      <c r="F672" s="8">
        <v>49</v>
      </c>
      <c r="G672" s="8">
        <v>0</v>
      </c>
    </row>
    <row r="673" spans="1:7" s="123" customFormat="1" ht="18" customHeight="1">
      <c r="A673" s="4" t="s">
        <v>212</v>
      </c>
      <c r="B673" s="4" t="s">
        <v>213</v>
      </c>
      <c r="C673" s="4" t="s">
        <v>212</v>
      </c>
      <c r="D673" s="4" t="s">
        <v>277</v>
      </c>
      <c r="E673" s="8">
        <v>3705</v>
      </c>
      <c r="F673" s="8">
        <v>780</v>
      </c>
      <c r="G673" s="8">
        <v>0</v>
      </c>
    </row>
    <row r="674" spans="1:7" s="123" customFormat="1" ht="18" customHeight="1">
      <c r="A674" s="4" t="s">
        <v>212</v>
      </c>
      <c r="B674" s="4" t="s">
        <v>213</v>
      </c>
      <c r="C674" s="4" t="s">
        <v>168</v>
      </c>
      <c r="D674" s="4" t="s">
        <v>169</v>
      </c>
      <c r="E674" s="8">
        <v>68997</v>
      </c>
      <c r="F674" s="8">
        <v>40381</v>
      </c>
      <c r="G674" s="8">
        <v>8</v>
      </c>
    </row>
    <row r="675" spans="1:7" s="123" customFormat="1" ht="18" customHeight="1">
      <c r="A675" s="4" t="s">
        <v>212</v>
      </c>
      <c r="B675" s="4" t="s">
        <v>213</v>
      </c>
      <c r="C675" s="4" t="s">
        <v>168</v>
      </c>
      <c r="D675" s="4" t="s">
        <v>282</v>
      </c>
      <c r="E675" s="8">
        <v>425</v>
      </c>
      <c r="F675" s="8">
        <v>0</v>
      </c>
      <c r="G675" s="8">
        <v>0</v>
      </c>
    </row>
    <row r="676" spans="1:7" s="123" customFormat="1" ht="18" customHeight="1">
      <c r="A676" s="4" t="s">
        <v>212</v>
      </c>
      <c r="B676" s="4" t="s">
        <v>213</v>
      </c>
      <c r="C676" s="4" t="s">
        <v>151</v>
      </c>
      <c r="D676" s="4" t="s">
        <v>152</v>
      </c>
      <c r="E676" s="8">
        <v>505</v>
      </c>
      <c r="F676" s="8">
        <v>0</v>
      </c>
      <c r="G676" s="8">
        <v>0</v>
      </c>
    </row>
    <row r="677" spans="1:7" s="123" customFormat="1" ht="18" customHeight="1">
      <c r="A677" s="4" t="s">
        <v>212</v>
      </c>
      <c r="B677" s="4" t="s">
        <v>213</v>
      </c>
      <c r="C677" s="4" t="s">
        <v>173</v>
      </c>
      <c r="D677" s="4" t="s">
        <v>278</v>
      </c>
      <c r="E677" s="8">
        <v>3336</v>
      </c>
      <c r="F677" s="8">
        <v>92</v>
      </c>
      <c r="G677" s="8">
        <v>0</v>
      </c>
    </row>
    <row r="678" spans="1:7" s="123" customFormat="1" ht="18" customHeight="1">
      <c r="A678" s="4" t="s">
        <v>212</v>
      </c>
      <c r="B678" s="4" t="s">
        <v>213</v>
      </c>
      <c r="C678" s="4" t="s">
        <v>173</v>
      </c>
      <c r="D678" s="4" t="s">
        <v>222</v>
      </c>
      <c r="E678" s="8">
        <v>26824</v>
      </c>
      <c r="F678" s="8">
        <v>9051</v>
      </c>
      <c r="G678" s="8">
        <v>3028</v>
      </c>
    </row>
    <row r="679" spans="1:7" s="123" customFormat="1" ht="18" customHeight="1">
      <c r="A679" s="4" t="s">
        <v>212</v>
      </c>
      <c r="B679" s="4" t="s">
        <v>213</v>
      </c>
      <c r="C679" s="4" t="s">
        <v>173</v>
      </c>
      <c r="D679" s="4" t="s">
        <v>223</v>
      </c>
      <c r="E679" s="8">
        <v>236</v>
      </c>
      <c r="F679" s="8">
        <v>0</v>
      </c>
      <c r="G679" s="8">
        <v>0</v>
      </c>
    </row>
    <row r="680" spans="1:7" s="123" customFormat="1" ht="18" customHeight="1">
      <c r="A680" s="4" t="s">
        <v>212</v>
      </c>
      <c r="B680" s="4" t="s">
        <v>213</v>
      </c>
      <c r="C680" s="4" t="s">
        <v>173</v>
      </c>
      <c r="D680" s="4" t="s">
        <v>174</v>
      </c>
      <c r="E680" s="8">
        <v>5086</v>
      </c>
      <c r="F680" s="8">
        <v>14</v>
      </c>
      <c r="G680" s="8">
        <v>0</v>
      </c>
    </row>
    <row r="681" spans="1:7" s="123" customFormat="1" ht="18" customHeight="1">
      <c r="A681" s="4" t="s">
        <v>212</v>
      </c>
      <c r="B681" s="4" t="s">
        <v>213</v>
      </c>
      <c r="C681" s="4" t="s">
        <v>173</v>
      </c>
      <c r="D681" s="4" t="s">
        <v>264</v>
      </c>
      <c r="E681" s="8">
        <v>5516</v>
      </c>
      <c r="F681" s="8">
        <v>3</v>
      </c>
      <c r="G681" s="8">
        <v>0</v>
      </c>
    </row>
    <row r="682" spans="1:7" s="123" customFormat="1" ht="18" customHeight="1">
      <c r="A682" s="4" t="s">
        <v>212</v>
      </c>
      <c r="B682" s="4" t="s">
        <v>213</v>
      </c>
      <c r="C682" s="4" t="s">
        <v>175</v>
      </c>
      <c r="D682" s="4" t="s">
        <v>176</v>
      </c>
      <c r="E682" s="8">
        <v>1868</v>
      </c>
      <c r="F682" s="8">
        <v>82</v>
      </c>
      <c r="G682" s="8">
        <v>0</v>
      </c>
    </row>
    <row r="683" spans="1:7" s="123" customFormat="1" ht="18" customHeight="1">
      <c r="A683" s="4" t="s">
        <v>212</v>
      </c>
      <c r="B683" s="4" t="s">
        <v>213</v>
      </c>
      <c r="C683" s="4" t="s">
        <v>175</v>
      </c>
      <c r="D683" s="4" t="s">
        <v>177</v>
      </c>
      <c r="E683" s="8">
        <v>741</v>
      </c>
      <c r="F683" s="8">
        <v>0</v>
      </c>
      <c r="G683" s="8">
        <v>0</v>
      </c>
    </row>
    <row r="684" spans="1:7" s="123" customFormat="1" ht="18" customHeight="1">
      <c r="A684" s="4" t="s">
        <v>212</v>
      </c>
      <c r="B684" s="4" t="s">
        <v>213</v>
      </c>
      <c r="C684" s="4" t="s">
        <v>145</v>
      </c>
      <c r="D684" s="4" t="s">
        <v>202</v>
      </c>
      <c r="E684" s="8">
        <v>266</v>
      </c>
      <c r="F684" s="8">
        <v>118</v>
      </c>
      <c r="G684" s="8">
        <v>0</v>
      </c>
    </row>
    <row r="685" spans="1:7" s="123" customFormat="1" ht="18" customHeight="1">
      <c r="A685" s="4" t="s">
        <v>212</v>
      </c>
      <c r="B685" s="4" t="s">
        <v>213</v>
      </c>
      <c r="C685" s="4" t="s">
        <v>145</v>
      </c>
      <c r="D685" s="4" t="s">
        <v>146</v>
      </c>
      <c r="E685" s="8">
        <v>1143</v>
      </c>
      <c r="F685" s="8">
        <v>8852</v>
      </c>
      <c r="G685" s="8">
        <v>0</v>
      </c>
    </row>
    <row r="686" spans="1:7" s="123" customFormat="1" ht="18" customHeight="1">
      <c r="A686" s="4" t="s">
        <v>212</v>
      </c>
      <c r="B686" s="4" t="s">
        <v>213</v>
      </c>
      <c r="C686" s="4" t="s">
        <v>145</v>
      </c>
      <c r="D686" s="4" t="s">
        <v>225</v>
      </c>
      <c r="E686" s="8">
        <v>14</v>
      </c>
      <c r="F686" s="8">
        <v>0</v>
      </c>
      <c r="G686" s="8">
        <v>0</v>
      </c>
    </row>
    <row r="687" spans="1:7" s="123" customFormat="1" ht="18" customHeight="1">
      <c r="A687" s="4" t="s">
        <v>212</v>
      </c>
      <c r="B687" s="4" t="s">
        <v>213</v>
      </c>
      <c r="C687" s="4" t="s">
        <v>180</v>
      </c>
      <c r="D687" s="4" t="s">
        <v>181</v>
      </c>
      <c r="E687" s="8">
        <v>9664</v>
      </c>
      <c r="F687" s="8">
        <v>7628</v>
      </c>
      <c r="G687" s="8">
        <v>0</v>
      </c>
    </row>
    <row r="688" spans="1:7" s="123" customFormat="1" ht="18" customHeight="1">
      <c r="A688" s="4" t="s">
        <v>212</v>
      </c>
      <c r="B688" s="4" t="s">
        <v>213</v>
      </c>
      <c r="C688" s="4" t="s">
        <v>182</v>
      </c>
      <c r="D688" s="4" t="s">
        <v>183</v>
      </c>
      <c r="E688" s="8">
        <v>8</v>
      </c>
      <c r="F688" s="8">
        <v>0</v>
      </c>
      <c r="G688" s="8">
        <v>0</v>
      </c>
    </row>
    <row r="689" spans="1:7" s="123" customFormat="1" ht="18" customHeight="1">
      <c r="A689" s="4" t="s">
        <v>212</v>
      </c>
      <c r="B689" s="4" t="s">
        <v>213</v>
      </c>
      <c r="C689" s="4" t="s">
        <v>153</v>
      </c>
      <c r="D689" s="4" t="s">
        <v>154</v>
      </c>
      <c r="E689" s="8">
        <v>32757</v>
      </c>
      <c r="F689" s="8">
        <v>204</v>
      </c>
      <c r="G689" s="8">
        <v>1167</v>
      </c>
    </row>
    <row r="690" spans="1:7" s="123" customFormat="1" ht="18" customHeight="1">
      <c r="A690" s="4" t="s">
        <v>212</v>
      </c>
      <c r="B690" s="4" t="s">
        <v>213</v>
      </c>
      <c r="C690" s="4" t="s">
        <v>153</v>
      </c>
      <c r="D690" s="4" t="s">
        <v>279</v>
      </c>
      <c r="E690" s="8">
        <v>46</v>
      </c>
      <c r="F690" s="8">
        <v>0</v>
      </c>
      <c r="G690" s="8">
        <v>0</v>
      </c>
    </row>
    <row r="691" spans="1:7" s="123" customFormat="1" ht="18" customHeight="1">
      <c r="A691" s="4" t="s">
        <v>212</v>
      </c>
      <c r="B691" s="4" t="s">
        <v>213</v>
      </c>
      <c r="C691" s="4" t="s">
        <v>153</v>
      </c>
      <c r="D691" s="4" t="s">
        <v>155</v>
      </c>
      <c r="E691" s="8">
        <v>0</v>
      </c>
      <c r="F691" s="8">
        <v>0</v>
      </c>
      <c r="G691" s="8">
        <v>0</v>
      </c>
    </row>
    <row r="692" spans="1:7" s="123" customFormat="1" ht="18" customHeight="1">
      <c r="A692" s="4" t="s">
        <v>212</v>
      </c>
      <c r="B692" s="4" t="s">
        <v>213</v>
      </c>
      <c r="C692" s="4" t="s">
        <v>153</v>
      </c>
      <c r="D692" s="4" t="s">
        <v>156</v>
      </c>
      <c r="E692" s="8">
        <v>3669</v>
      </c>
      <c r="F692" s="8">
        <v>0</v>
      </c>
      <c r="G692" s="8">
        <v>0</v>
      </c>
    </row>
    <row r="693" spans="1:7" s="123" customFormat="1" ht="18" customHeight="1">
      <c r="A693" s="4" t="s">
        <v>212</v>
      </c>
      <c r="B693" s="4" t="s">
        <v>213</v>
      </c>
      <c r="C693" s="4" t="s">
        <v>153</v>
      </c>
      <c r="D693" s="4" t="s">
        <v>186</v>
      </c>
      <c r="E693" s="8">
        <v>149840</v>
      </c>
      <c r="F693" s="8">
        <v>232457</v>
      </c>
      <c r="G693" s="8">
        <v>107</v>
      </c>
    </row>
    <row r="694" spans="1:7" s="123" customFormat="1" ht="18" customHeight="1">
      <c r="A694" s="4" t="s">
        <v>212</v>
      </c>
      <c r="B694" s="4" t="s">
        <v>213</v>
      </c>
      <c r="C694" s="4" t="s">
        <v>153</v>
      </c>
      <c r="D694" s="4" t="s">
        <v>157</v>
      </c>
      <c r="E694" s="8">
        <v>94597</v>
      </c>
      <c r="F694" s="8">
        <v>57340</v>
      </c>
      <c r="G694" s="8">
        <v>518033</v>
      </c>
    </row>
    <row r="695" spans="1:7" s="123" customFormat="1" ht="18" customHeight="1">
      <c r="A695" s="4" t="s">
        <v>212</v>
      </c>
      <c r="B695" s="4" t="s">
        <v>281</v>
      </c>
      <c r="C695" s="4" t="s">
        <v>212</v>
      </c>
      <c r="D695" s="4" t="s">
        <v>213</v>
      </c>
      <c r="E695" s="8">
        <v>12644</v>
      </c>
      <c r="F695" s="8">
        <v>0</v>
      </c>
      <c r="G695" s="8">
        <v>0</v>
      </c>
    </row>
    <row r="696" spans="1:7" s="123" customFormat="1" ht="18" customHeight="1">
      <c r="A696" s="4" t="s">
        <v>212</v>
      </c>
      <c r="B696" s="4" t="s">
        <v>281</v>
      </c>
      <c r="C696" s="4" t="s">
        <v>175</v>
      </c>
      <c r="D696" s="4" t="s">
        <v>177</v>
      </c>
      <c r="E696" s="8">
        <v>15</v>
      </c>
      <c r="F696" s="8">
        <v>0</v>
      </c>
      <c r="G696" s="8">
        <v>0</v>
      </c>
    </row>
    <row r="697" spans="1:7" s="123" customFormat="1" ht="18" customHeight="1">
      <c r="A697" s="4" t="s">
        <v>212</v>
      </c>
      <c r="B697" s="4" t="s">
        <v>277</v>
      </c>
      <c r="C697" s="4" t="s">
        <v>166</v>
      </c>
      <c r="D697" s="4" t="s">
        <v>242</v>
      </c>
      <c r="E697" s="8">
        <v>1</v>
      </c>
      <c r="F697" s="8">
        <v>0</v>
      </c>
      <c r="G697" s="8">
        <v>0</v>
      </c>
    </row>
    <row r="698" spans="1:7" s="123" customFormat="1" ht="18" customHeight="1">
      <c r="A698" s="4" t="s">
        <v>212</v>
      </c>
      <c r="B698" s="4" t="s">
        <v>277</v>
      </c>
      <c r="C698" s="4" t="s">
        <v>212</v>
      </c>
      <c r="D698" s="4" t="s">
        <v>213</v>
      </c>
      <c r="E698" s="8">
        <v>5225</v>
      </c>
      <c r="F698" s="8">
        <v>5368</v>
      </c>
      <c r="G698" s="8">
        <v>4500</v>
      </c>
    </row>
    <row r="699" spans="1:7" s="123" customFormat="1" ht="18" customHeight="1">
      <c r="A699" s="4" t="s">
        <v>212</v>
      </c>
      <c r="B699" s="4" t="s">
        <v>277</v>
      </c>
      <c r="C699" s="4" t="s">
        <v>168</v>
      </c>
      <c r="D699" s="4" t="s">
        <v>169</v>
      </c>
      <c r="E699" s="8">
        <v>22</v>
      </c>
      <c r="F699" s="8">
        <v>0</v>
      </c>
      <c r="G699" s="8">
        <v>0</v>
      </c>
    </row>
    <row r="700" spans="1:7" s="123" customFormat="1" ht="18" customHeight="1">
      <c r="A700" s="4" t="s">
        <v>212</v>
      </c>
      <c r="B700" s="4" t="s">
        <v>277</v>
      </c>
      <c r="C700" s="4" t="s">
        <v>173</v>
      </c>
      <c r="D700" s="4" t="s">
        <v>278</v>
      </c>
      <c r="E700" s="8">
        <v>3187</v>
      </c>
      <c r="F700" s="8">
        <v>806</v>
      </c>
      <c r="G700" s="8">
        <v>0</v>
      </c>
    </row>
    <row r="701" spans="1:7" s="123" customFormat="1" ht="18" customHeight="1">
      <c r="A701" s="4" t="s">
        <v>212</v>
      </c>
      <c r="B701" s="4" t="s">
        <v>277</v>
      </c>
      <c r="C701" s="4" t="s">
        <v>173</v>
      </c>
      <c r="D701" s="4" t="s">
        <v>222</v>
      </c>
      <c r="E701" s="8">
        <v>4660</v>
      </c>
      <c r="F701" s="8">
        <v>66</v>
      </c>
      <c r="G701" s="8">
        <v>0</v>
      </c>
    </row>
    <row r="702" spans="1:7" s="123" customFormat="1" ht="18" customHeight="1">
      <c r="A702" s="4" t="s">
        <v>212</v>
      </c>
      <c r="B702" s="4" t="s">
        <v>277</v>
      </c>
      <c r="C702" s="4" t="s">
        <v>173</v>
      </c>
      <c r="D702" s="4" t="s">
        <v>174</v>
      </c>
      <c r="E702" s="8">
        <v>119</v>
      </c>
      <c r="F702" s="8">
        <v>0</v>
      </c>
      <c r="G702" s="8">
        <v>0</v>
      </c>
    </row>
    <row r="703" spans="1:7" s="123" customFormat="1" ht="18" customHeight="1">
      <c r="A703" s="4" t="s">
        <v>212</v>
      </c>
      <c r="B703" s="4" t="s">
        <v>277</v>
      </c>
      <c r="C703" s="4" t="s">
        <v>173</v>
      </c>
      <c r="D703" s="4" t="s">
        <v>264</v>
      </c>
      <c r="E703" s="8">
        <v>45</v>
      </c>
      <c r="F703" s="8">
        <v>0</v>
      </c>
      <c r="G703" s="8">
        <v>0</v>
      </c>
    </row>
    <row r="704" spans="1:7" s="123" customFormat="1" ht="18" customHeight="1">
      <c r="A704" s="4" t="s">
        <v>212</v>
      </c>
      <c r="B704" s="4" t="s">
        <v>277</v>
      </c>
      <c r="C704" s="4" t="s">
        <v>153</v>
      </c>
      <c r="D704" s="4" t="s">
        <v>154</v>
      </c>
      <c r="E704" s="8">
        <v>595</v>
      </c>
      <c r="F704" s="8">
        <v>182</v>
      </c>
      <c r="G704" s="8">
        <v>0</v>
      </c>
    </row>
    <row r="705" spans="1:7" s="123" customFormat="1" ht="18" customHeight="1">
      <c r="A705" s="4" t="s">
        <v>168</v>
      </c>
      <c r="B705" s="4" t="s">
        <v>255</v>
      </c>
      <c r="C705" s="4" t="s">
        <v>149</v>
      </c>
      <c r="D705" s="4" t="s">
        <v>150</v>
      </c>
      <c r="E705" s="8">
        <v>264</v>
      </c>
      <c r="F705" s="8">
        <v>21</v>
      </c>
      <c r="G705" s="8">
        <v>0</v>
      </c>
    </row>
    <row r="706" spans="1:7" s="123" customFormat="1" ht="18" customHeight="1">
      <c r="A706" s="4" t="s">
        <v>168</v>
      </c>
      <c r="B706" s="4" t="s">
        <v>255</v>
      </c>
      <c r="C706" s="4" t="s">
        <v>168</v>
      </c>
      <c r="D706" s="4" t="s">
        <v>169</v>
      </c>
      <c r="E706" s="8">
        <v>5088</v>
      </c>
      <c r="F706" s="8">
        <v>243</v>
      </c>
      <c r="G706" s="8">
        <v>0</v>
      </c>
    </row>
    <row r="707" spans="1:7" s="123" customFormat="1" ht="18" customHeight="1">
      <c r="A707" s="4" t="s">
        <v>168</v>
      </c>
      <c r="B707" s="4" t="s">
        <v>255</v>
      </c>
      <c r="C707" s="4" t="s">
        <v>168</v>
      </c>
      <c r="D707" s="4" t="s">
        <v>283</v>
      </c>
      <c r="E707" s="8">
        <v>8485</v>
      </c>
      <c r="F707" s="8">
        <v>544</v>
      </c>
      <c r="G707" s="8">
        <v>0</v>
      </c>
    </row>
    <row r="708" spans="1:7" s="123" customFormat="1" ht="18" customHeight="1">
      <c r="A708" s="4" t="s">
        <v>168</v>
      </c>
      <c r="B708" s="4" t="s">
        <v>255</v>
      </c>
      <c r="C708" s="4" t="s">
        <v>180</v>
      </c>
      <c r="D708" s="4" t="s">
        <v>181</v>
      </c>
      <c r="E708" s="8">
        <v>10</v>
      </c>
      <c r="F708" s="8">
        <v>0</v>
      </c>
      <c r="G708" s="8">
        <v>0</v>
      </c>
    </row>
    <row r="709" spans="1:7" s="123" customFormat="1" ht="18" customHeight="1">
      <c r="A709" s="4" t="s">
        <v>168</v>
      </c>
      <c r="B709" s="4" t="s">
        <v>255</v>
      </c>
      <c r="C709" s="4" t="s">
        <v>153</v>
      </c>
      <c r="D709" s="4" t="s">
        <v>157</v>
      </c>
      <c r="E709" s="8">
        <v>460</v>
      </c>
      <c r="F709" s="8">
        <v>990</v>
      </c>
      <c r="G709" s="8">
        <v>0</v>
      </c>
    </row>
    <row r="710" spans="1:7" s="123" customFormat="1" ht="18" customHeight="1">
      <c r="A710" s="4" t="s">
        <v>168</v>
      </c>
      <c r="B710" s="4" t="s">
        <v>284</v>
      </c>
      <c r="C710" s="4" t="s">
        <v>168</v>
      </c>
      <c r="D710" s="4" t="s">
        <v>169</v>
      </c>
      <c r="E710" s="8">
        <v>874</v>
      </c>
      <c r="F710" s="8">
        <v>27</v>
      </c>
      <c r="G710" s="8">
        <v>0</v>
      </c>
    </row>
    <row r="711" spans="1:7" s="123" customFormat="1" ht="18" customHeight="1">
      <c r="A711" s="4" t="s">
        <v>168</v>
      </c>
      <c r="B711" s="4" t="s">
        <v>284</v>
      </c>
      <c r="C711" s="4" t="s">
        <v>168</v>
      </c>
      <c r="D711" s="4" t="s">
        <v>285</v>
      </c>
      <c r="E711" s="8">
        <v>75</v>
      </c>
      <c r="F711" s="8">
        <v>0</v>
      </c>
      <c r="G711" s="8">
        <v>0</v>
      </c>
    </row>
    <row r="712" spans="1:7" s="123" customFormat="1" ht="18" customHeight="1">
      <c r="A712" s="4" t="s">
        <v>168</v>
      </c>
      <c r="B712" s="4" t="s">
        <v>284</v>
      </c>
      <c r="C712" s="4" t="s">
        <v>168</v>
      </c>
      <c r="D712" s="4" t="s">
        <v>286</v>
      </c>
      <c r="E712" s="8">
        <v>190</v>
      </c>
      <c r="F712" s="8">
        <v>10</v>
      </c>
      <c r="G712" s="8">
        <v>0</v>
      </c>
    </row>
    <row r="713" spans="1:7" s="123" customFormat="1" ht="18" customHeight="1">
      <c r="A713" s="4" t="s">
        <v>168</v>
      </c>
      <c r="B713" s="4" t="s">
        <v>256</v>
      </c>
      <c r="C713" s="4" t="s">
        <v>149</v>
      </c>
      <c r="D713" s="4" t="s">
        <v>150</v>
      </c>
      <c r="E713" s="8">
        <v>17</v>
      </c>
      <c r="F713" s="8">
        <v>50</v>
      </c>
      <c r="G713" s="8">
        <v>0</v>
      </c>
    </row>
    <row r="714" spans="1:7" s="123" customFormat="1" ht="18" customHeight="1">
      <c r="A714" s="4" t="s">
        <v>168</v>
      </c>
      <c r="B714" s="4" t="s">
        <v>256</v>
      </c>
      <c r="C714" s="4" t="s">
        <v>164</v>
      </c>
      <c r="D714" s="4" t="s">
        <v>165</v>
      </c>
      <c r="E714" s="8">
        <v>6</v>
      </c>
      <c r="F714" s="8">
        <v>159</v>
      </c>
      <c r="G714" s="8">
        <v>0</v>
      </c>
    </row>
    <row r="715" spans="1:7" s="123" customFormat="1" ht="18" customHeight="1">
      <c r="A715" s="4" t="s">
        <v>168</v>
      </c>
      <c r="B715" s="4" t="s">
        <v>256</v>
      </c>
      <c r="C715" s="4" t="s">
        <v>164</v>
      </c>
      <c r="D715" s="4" t="s">
        <v>252</v>
      </c>
      <c r="E715" s="8">
        <v>1</v>
      </c>
      <c r="F715" s="8">
        <v>1</v>
      </c>
      <c r="G715" s="8">
        <v>0</v>
      </c>
    </row>
    <row r="716" spans="1:7" s="123" customFormat="1" ht="18" customHeight="1">
      <c r="A716" s="4" t="s">
        <v>168</v>
      </c>
      <c r="B716" s="4" t="s">
        <v>256</v>
      </c>
      <c r="C716" s="4" t="s">
        <v>168</v>
      </c>
      <c r="D716" s="4" t="s">
        <v>256</v>
      </c>
      <c r="E716" s="8">
        <v>40</v>
      </c>
      <c r="F716" s="8">
        <v>271</v>
      </c>
      <c r="G716" s="8">
        <v>0</v>
      </c>
    </row>
    <row r="717" spans="1:7" s="123" customFormat="1" ht="18" customHeight="1">
      <c r="A717" s="4" t="s">
        <v>168</v>
      </c>
      <c r="B717" s="4" t="s">
        <v>256</v>
      </c>
      <c r="C717" s="4" t="s">
        <v>168</v>
      </c>
      <c r="D717" s="4" t="s">
        <v>257</v>
      </c>
      <c r="E717" s="8">
        <v>169</v>
      </c>
      <c r="F717" s="8">
        <v>1025</v>
      </c>
      <c r="G717" s="8">
        <v>0</v>
      </c>
    </row>
    <row r="718" spans="1:7" s="123" customFormat="1" ht="18" customHeight="1">
      <c r="A718" s="4" t="s">
        <v>168</v>
      </c>
      <c r="B718" s="4" t="s">
        <v>256</v>
      </c>
      <c r="C718" s="4" t="s">
        <v>230</v>
      </c>
      <c r="D718" s="4" t="s">
        <v>262</v>
      </c>
      <c r="E718" s="8">
        <v>231</v>
      </c>
      <c r="F718" s="8">
        <v>853</v>
      </c>
      <c r="G718" s="8">
        <v>0</v>
      </c>
    </row>
    <row r="719" spans="1:7" s="123" customFormat="1" ht="18" customHeight="1">
      <c r="A719" s="4" t="s">
        <v>168</v>
      </c>
      <c r="B719" s="4" t="s">
        <v>169</v>
      </c>
      <c r="C719" s="4" t="s">
        <v>158</v>
      </c>
      <c r="D719" s="4" t="s">
        <v>159</v>
      </c>
      <c r="E719" s="8">
        <v>156</v>
      </c>
      <c r="F719" s="8">
        <v>0</v>
      </c>
      <c r="G719" s="8">
        <v>0</v>
      </c>
    </row>
    <row r="720" spans="1:7" s="123" customFormat="1" ht="18" customHeight="1">
      <c r="A720" s="4" t="s">
        <v>168</v>
      </c>
      <c r="B720" s="4" t="s">
        <v>169</v>
      </c>
      <c r="C720" s="4" t="s">
        <v>139</v>
      </c>
      <c r="D720" s="4" t="s">
        <v>140</v>
      </c>
      <c r="E720" s="8">
        <v>3418</v>
      </c>
      <c r="F720" s="8">
        <v>102103</v>
      </c>
      <c r="G720" s="8">
        <v>31656</v>
      </c>
    </row>
    <row r="721" spans="1:7" s="123" customFormat="1" ht="18" customHeight="1">
      <c r="A721" s="4" t="s">
        <v>168</v>
      </c>
      <c r="B721" s="4" t="s">
        <v>169</v>
      </c>
      <c r="C721" s="4" t="s">
        <v>160</v>
      </c>
      <c r="D721" s="4" t="s">
        <v>162</v>
      </c>
      <c r="E721" s="8">
        <v>3935</v>
      </c>
      <c r="F721" s="8">
        <v>10634</v>
      </c>
      <c r="G721" s="8">
        <v>453</v>
      </c>
    </row>
    <row r="722" spans="1:7" s="123" customFormat="1" ht="18" customHeight="1">
      <c r="A722" s="4" t="s">
        <v>168</v>
      </c>
      <c r="B722" s="4" t="s">
        <v>169</v>
      </c>
      <c r="C722" s="4" t="s">
        <v>141</v>
      </c>
      <c r="D722" s="4" t="s">
        <v>142</v>
      </c>
      <c r="E722" s="8">
        <v>326</v>
      </c>
      <c r="F722" s="8">
        <v>0</v>
      </c>
      <c r="G722" s="8">
        <v>0</v>
      </c>
    </row>
    <row r="723" spans="1:7" s="123" customFormat="1" ht="18" customHeight="1">
      <c r="A723" s="4" t="s">
        <v>168</v>
      </c>
      <c r="B723" s="4" t="s">
        <v>169</v>
      </c>
      <c r="C723" s="4" t="s">
        <v>149</v>
      </c>
      <c r="D723" s="4" t="s">
        <v>150</v>
      </c>
      <c r="E723" s="8">
        <v>242587</v>
      </c>
      <c r="F723" s="8">
        <v>854559</v>
      </c>
      <c r="G723" s="8">
        <v>479498</v>
      </c>
    </row>
    <row r="724" spans="1:7" s="123" customFormat="1" ht="18" customHeight="1">
      <c r="A724" s="4" t="s">
        <v>168</v>
      </c>
      <c r="B724" s="4" t="s">
        <v>169</v>
      </c>
      <c r="C724" s="4" t="s">
        <v>208</v>
      </c>
      <c r="D724" s="4" t="s">
        <v>209</v>
      </c>
      <c r="E724" s="8">
        <v>333</v>
      </c>
      <c r="F724" s="8">
        <v>150</v>
      </c>
      <c r="G724" s="8">
        <v>0</v>
      </c>
    </row>
    <row r="725" spans="1:7" s="123" customFormat="1" ht="18" customHeight="1">
      <c r="A725" s="4" t="s">
        <v>168</v>
      </c>
      <c r="B725" s="4" t="s">
        <v>169</v>
      </c>
      <c r="C725" s="4" t="s">
        <v>164</v>
      </c>
      <c r="D725" s="4" t="s">
        <v>165</v>
      </c>
      <c r="E725" s="8">
        <v>30189</v>
      </c>
      <c r="F725" s="8">
        <v>3132</v>
      </c>
      <c r="G725" s="8">
        <v>65</v>
      </c>
    </row>
    <row r="726" spans="1:7" s="123" customFormat="1" ht="18" customHeight="1">
      <c r="A726" s="4" t="s">
        <v>168</v>
      </c>
      <c r="B726" s="4" t="s">
        <v>169</v>
      </c>
      <c r="C726" s="4" t="s">
        <v>166</v>
      </c>
      <c r="D726" s="4" t="s">
        <v>167</v>
      </c>
      <c r="E726" s="8">
        <v>4053</v>
      </c>
      <c r="F726" s="8">
        <v>2323</v>
      </c>
      <c r="G726" s="8">
        <v>65</v>
      </c>
    </row>
    <row r="727" spans="1:7" s="123" customFormat="1" ht="18" customHeight="1">
      <c r="A727" s="4" t="s">
        <v>168</v>
      </c>
      <c r="B727" s="4" t="s">
        <v>169</v>
      </c>
      <c r="C727" s="4" t="s">
        <v>166</v>
      </c>
      <c r="D727" s="4" t="s">
        <v>242</v>
      </c>
      <c r="E727" s="8">
        <v>0</v>
      </c>
      <c r="F727" s="8">
        <v>0</v>
      </c>
      <c r="G727" s="8">
        <v>0</v>
      </c>
    </row>
    <row r="728" spans="1:7" s="123" customFormat="1" ht="18" customHeight="1">
      <c r="A728" s="4" t="s">
        <v>168</v>
      </c>
      <c r="B728" s="4" t="s">
        <v>169</v>
      </c>
      <c r="C728" s="4" t="s">
        <v>166</v>
      </c>
      <c r="D728" s="4" t="s">
        <v>254</v>
      </c>
      <c r="E728" s="8">
        <v>43</v>
      </c>
      <c r="F728" s="8">
        <v>0</v>
      </c>
      <c r="G728" s="8">
        <v>0</v>
      </c>
    </row>
    <row r="729" spans="1:7" s="123" customFormat="1" ht="18" customHeight="1">
      <c r="A729" s="4" t="s">
        <v>168</v>
      </c>
      <c r="B729" s="4" t="s">
        <v>169</v>
      </c>
      <c r="C729" s="4" t="s">
        <v>166</v>
      </c>
      <c r="D729" s="4" t="s">
        <v>246</v>
      </c>
      <c r="E729" s="8">
        <v>1192</v>
      </c>
      <c r="F729" s="8">
        <v>0</v>
      </c>
      <c r="G729" s="8">
        <v>0</v>
      </c>
    </row>
    <row r="730" spans="1:7" s="123" customFormat="1" ht="18" customHeight="1">
      <c r="A730" s="4" t="s">
        <v>168</v>
      </c>
      <c r="B730" s="4" t="s">
        <v>169</v>
      </c>
      <c r="C730" s="4" t="s">
        <v>212</v>
      </c>
      <c r="D730" s="4" t="s">
        <v>213</v>
      </c>
      <c r="E730" s="8">
        <v>68402</v>
      </c>
      <c r="F730" s="8">
        <v>40275</v>
      </c>
      <c r="G730" s="8">
        <v>1067</v>
      </c>
    </row>
    <row r="731" spans="1:7" s="123" customFormat="1" ht="18" customHeight="1">
      <c r="A731" s="4" t="s">
        <v>168</v>
      </c>
      <c r="B731" s="4" t="s">
        <v>169</v>
      </c>
      <c r="C731" s="4" t="s">
        <v>212</v>
      </c>
      <c r="D731" s="4" t="s">
        <v>277</v>
      </c>
      <c r="E731" s="8">
        <v>141</v>
      </c>
      <c r="F731" s="8">
        <v>0</v>
      </c>
      <c r="G731" s="8">
        <v>0</v>
      </c>
    </row>
    <row r="732" spans="1:7" s="123" customFormat="1" ht="18" customHeight="1">
      <c r="A732" s="4" t="s">
        <v>168</v>
      </c>
      <c r="B732" s="4" t="s">
        <v>169</v>
      </c>
      <c r="C732" s="4" t="s">
        <v>168</v>
      </c>
      <c r="D732" s="4" t="s">
        <v>255</v>
      </c>
      <c r="E732" s="8">
        <v>5325</v>
      </c>
      <c r="F732" s="8">
        <v>453</v>
      </c>
      <c r="G732" s="8">
        <v>0</v>
      </c>
    </row>
    <row r="733" spans="1:7" s="123" customFormat="1" ht="18" customHeight="1">
      <c r="A733" s="4" t="s">
        <v>168</v>
      </c>
      <c r="B733" s="4" t="s">
        <v>169</v>
      </c>
      <c r="C733" s="4" t="s">
        <v>168</v>
      </c>
      <c r="D733" s="4" t="s">
        <v>284</v>
      </c>
      <c r="E733" s="8">
        <v>695</v>
      </c>
      <c r="F733" s="8">
        <v>182</v>
      </c>
      <c r="G733" s="8">
        <v>0</v>
      </c>
    </row>
    <row r="734" spans="1:7" s="123" customFormat="1" ht="18" customHeight="1">
      <c r="A734" s="4" t="s">
        <v>168</v>
      </c>
      <c r="B734" s="4" t="s">
        <v>169</v>
      </c>
      <c r="C734" s="4" t="s">
        <v>168</v>
      </c>
      <c r="D734" s="4" t="s">
        <v>169</v>
      </c>
      <c r="E734" s="8">
        <v>5</v>
      </c>
      <c r="F734" s="8">
        <v>0</v>
      </c>
      <c r="G734" s="8">
        <v>0</v>
      </c>
    </row>
    <row r="735" spans="1:7" s="123" customFormat="1" ht="18" customHeight="1">
      <c r="A735" s="4" t="s">
        <v>168</v>
      </c>
      <c r="B735" s="4" t="s">
        <v>169</v>
      </c>
      <c r="C735" s="4" t="s">
        <v>168</v>
      </c>
      <c r="D735" s="4" t="s">
        <v>285</v>
      </c>
      <c r="E735" s="8">
        <v>295</v>
      </c>
      <c r="F735" s="8">
        <v>0</v>
      </c>
      <c r="G735" s="8">
        <v>0</v>
      </c>
    </row>
    <row r="736" spans="1:7" s="123" customFormat="1" ht="18" customHeight="1">
      <c r="A736" s="4" t="s">
        <v>168</v>
      </c>
      <c r="B736" s="4" t="s">
        <v>169</v>
      </c>
      <c r="C736" s="4" t="s">
        <v>168</v>
      </c>
      <c r="D736" s="4" t="s">
        <v>286</v>
      </c>
      <c r="E736" s="8">
        <v>349</v>
      </c>
      <c r="F736" s="8">
        <v>0</v>
      </c>
      <c r="G736" s="8">
        <v>0</v>
      </c>
    </row>
    <row r="737" spans="1:7" s="123" customFormat="1" ht="18" customHeight="1">
      <c r="A737" s="4" t="s">
        <v>168</v>
      </c>
      <c r="B737" s="4" t="s">
        <v>169</v>
      </c>
      <c r="C737" s="4" t="s">
        <v>168</v>
      </c>
      <c r="D737" s="4" t="s">
        <v>282</v>
      </c>
      <c r="E737" s="8">
        <v>12821</v>
      </c>
      <c r="F737" s="8">
        <v>5910</v>
      </c>
      <c r="G737" s="8">
        <v>0</v>
      </c>
    </row>
    <row r="738" spans="1:7" s="123" customFormat="1" ht="18" customHeight="1">
      <c r="A738" s="4" t="s">
        <v>168</v>
      </c>
      <c r="B738" s="4" t="s">
        <v>169</v>
      </c>
      <c r="C738" s="4" t="s">
        <v>168</v>
      </c>
      <c r="D738" s="4" t="s">
        <v>283</v>
      </c>
      <c r="E738" s="8">
        <v>20703</v>
      </c>
      <c r="F738" s="8">
        <v>4320</v>
      </c>
      <c r="G738" s="8">
        <v>0</v>
      </c>
    </row>
    <row r="739" spans="1:7" s="123" customFormat="1" ht="18" customHeight="1">
      <c r="A739" s="4" t="s">
        <v>168</v>
      </c>
      <c r="B739" s="4" t="s">
        <v>169</v>
      </c>
      <c r="C739" s="4" t="s">
        <v>151</v>
      </c>
      <c r="D739" s="4" t="s">
        <v>152</v>
      </c>
      <c r="E739" s="8">
        <v>1898</v>
      </c>
      <c r="F739" s="8">
        <v>1372</v>
      </c>
      <c r="G739" s="8">
        <v>60</v>
      </c>
    </row>
    <row r="740" spans="1:7" s="123" customFormat="1" ht="18" customHeight="1">
      <c r="A740" s="4" t="s">
        <v>168</v>
      </c>
      <c r="B740" s="4" t="s">
        <v>169</v>
      </c>
      <c r="C740" s="4" t="s">
        <v>173</v>
      </c>
      <c r="D740" s="4" t="s">
        <v>278</v>
      </c>
      <c r="E740" s="8">
        <v>43</v>
      </c>
      <c r="F740" s="8">
        <v>0</v>
      </c>
      <c r="G740" s="8">
        <v>0</v>
      </c>
    </row>
    <row r="741" spans="1:7" s="123" customFormat="1" ht="18" customHeight="1">
      <c r="A741" s="4" t="s">
        <v>168</v>
      </c>
      <c r="B741" s="4" t="s">
        <v>169</v>
      </c>
      <c r="C741" s="4" t="s">
        <v>173</v>
      </c>
      <c r="D741" s="4" t="s">
        <v>222</v>
      </c>
      <c r="E741" s="8">
        <v>28430</v>
      </c>
      <c r="F741" s="8">
        <v>12108</v>
      </c>
      <c r="G741" s="8">
        <v>11</v>
      </c>
    </row>
    <row r="742" spans="1:7" s="123" customFormat="1" ht="18" customHeight="1">
      <c r="A742" s="4" t="s">
        <v>168</v>
      </c>
      <c r="B742" s="4" t="s">
        <v>169</v>
      </c>
      <c r="C742" s="4" t="s">
        <v>173</v>
      </c>
      <c r="D742" s="4" t="s">
        <v>223</v>
      </c>
      <c r="E742" s="8">
        <v>727</v>
      </c>
      <c r="F742" s="8">
        <v>310</v>
      </c>
      <c r="G742" s="8">
        <v>0</v>
      </c>
    </row>
    <row r="743" spans="1:7" s="123" customFormat="1" ht="18" customHeight="1">
      <c r="A743" s="4" t="s">
        <v>168</v>
      </c>
      <c r="B743" s="4" t="s">
        <v>169</v>
      </c>
      <c r="C743" s="4" t="s">
        <v>173</v>
      </c>
      <c r="D743" s="4" t="s">
        <v>174</v>
      </c>
      <c r="E743" s="8">
        <v>11500</v>
      </c>
      <c r="F743" s="8">
        <v>1811</v>
      </c>
      <c r="G743" s="8">
        <v>0</v>
      </c>
    </row>
    <row r="744" spans="1:7" s="123" customFormat="1" ht="18" customHeight="1">
      <c r="A744" s="4" t="s">
        <v>168</v>
      </c>
      <c r="B744" s="4" t="s">
        <v>169</v>
      </c>
      <c r="C744" s="4" t="s">
        <v>173</v>
      </c>
      <c r="D744" s="4" t="s">
        <v>264</v>
      </c>
      <c r="E744" s="8">
        <v>1880</v>
      </c>
      <c r="F744" s="8">
        <v>835</v>
      </c>
      <c r="G744" s="8">
        <v>0</v>
      </c>
    </row>
    <row r="745" spans="1:7" s="123" customFormat="1" ht="18" customHeight="1">
      <c r="A745" s="4" t="s">
        <v>168</v>
      </c>
      <c r="B745" s="4" t="s">
        <v>169</v>
      </c>
      <c r="C745" s="4" t="s">
        <v>175</v>
      </c>
      <c r="D745" s="4" t="s">
        <v>176</v>
      </c>
      <c r="E745" s="8">
        <v>2982</v>
      </c>
      <c r="F745" s="8">
        <v>400</v>
      </c>
      <c r="G745" s="8">
        <v>0</v>
      </c>
    </row>
    <row r="746" spans="1:7" s="123" customFormat="1" ht="18" customHeight="1">
      <c r="A746" s="4" t="s">
        <v>168</v>
      </c>
      <c r="B746" s="4" t="s">
        <v>169</v>
      </c>
      <c r="C746" s="4" t="s">
        <v>175</v>
      </c>
      <c r="D746" s="4" t="s">
        <v>177</v>
      </c>
      <c r="E746" s="8">
        <v>2022</v>
      </c>
      <c r="F746" s="8">
        <v>478</v>
      </c>
      <c r="G746" s="8">
        <v>0</v>
      </c>
    </row>
    <row r="747" spans="1:7" s="123" customFormat="1" ht="18" customHeight="1">
      <c r="A747" s="4" t="s">
        <v>168</v>
      </c>
      <c r="B747" s="4" t="s">
        <v>169</v>
      </c>
      <c r="C747" s="4" t="s">
        <v>145</v>
      </c>
      <c r="D747" s="4" t="s">
        <v>202</v>
      </c>
      <c r="E747" s="8">
        <v>20892</v>
      </c>
      <c r="F747" s="8">
        <v>13362</v>
      </c>
      <c r="G747" s="8">
        <v>0</v>
      </c>
    </row>
    <row r="748" spans="1:7" s="123" customFormat="1" ht="18" customHeight="1">
      <c r="A748" s="4" t="s">
        <v>168</v>
      </c>
      <c r="B748" s="4" t="s">
        <v>169</v>
      </c>
      <c r="C748" s="4" t="s">
        <v>145</v>
      </c>
      <c r="D748" s="4" t="s">
        <v>146</v>
      </c>
      <c r="E748" s="8">
        <v>44662</v>
      </c>
      <c r="F748" s="8">
        <v>1020412</v>
      </c>
      <c r="G748" s="8">
        <v>807326</v>
      </c>
    </row>
    <row r="749" spans="1:7" s="123" customFormat="1" ht="18" customHeight="1">
      <c r="A749" s="4" t="s">
        <v>168</v>
      </c>
      <c r="B749" s="4" t="s">
        <v>169</v>
      </c>
      <c r="C749" s="4" t="s">
        <v>145</v>
      </c>
      <c r="D749" s="4" t="s">
        <v>225</v>
      </c>
      <c r="E749" s="8">
        <v>15961</v>
      </c>
      <c r="F749" s="8">
        <v>10049</v>
      </c>
      <c r="G749" s="8">
        <v>0</v>
      </c>
    </row>
    <row r="750" spans="1:7" s="123" customFormat="1" ht="18" customHeight="1">
      <c r="A750" s="4" t="s">
        <v>168</v>
      </c>
      <c r="B750" s="4" t="s">
        <v>169</v>
      </c>
      <c r="C750" s="4" t="s">
        <v>180</v>
      </c>
      <c r="D750" s="4" t="s">
        <v>181</v>
      </c>
      <c r="E750" s="8">
        <v>9933</v>
      </c>
      <c r="F750" s="8">
        <v>4700</v>
      </c>
      <c r="G750" s="8">
        <v>11</v>
      </c>
    </row>
    <row r="751" spans="1:7" s="123" customFormat="1" ht="18" customHeight="1">
      <c r="A751" s="4" t="s">
        <v>168</v>
      </c>
      <c r="B751" s="4" t="s">
        <v>169</v>
      </c>
      <c r="C751" s="4" t="s">
        <v>182</v>
      </c>
      <c r="D751" s="4" t="s">
        <v>183</v>
      </c>
      <c r="E751" s="8">
        <v>12</v>
      </c>
      <c r="F751" s="8">
        <v>0</v>
      </c>
      <c r="G751" s="8">
        <v>0</v>
      </c>
    </row>
    <row r="752" spans="1:7" s="123" customFormat="1" ht="18" customHeight="1">
      <c r="A752" s="4" t="s">
        <v>168</v>
      </c>
      <c r="B752" s="4" t="s">
        <v>169</v>
      </c>
      <c r="C752" s="4" t="s">
        <v>182</v>
      </c>
      <c r="D752" s="4" t="s">
        <v>233</v>
      </c>
      <c r="E752" s="8">
        <v>0</v>
      </c>
      <c r="F752" s="8">
        <v>0</v>
      </c>
      <c r="G752" s="8">
        <v>0</v>
      </c>
    </row>
    <row r="753" spans="1:7" s="123" customFormat="1" ht="18" customHeight="1">
      <c r="A753" s="4" t="s">
        <v>168</v>
      </c>
      <c r="B753" s="4" t="s">
        <v>169</v>
      </c>
      <c r="C753" s="4" t="s">
        <v>153</v>
      </c>
      <c r="D753" s="4" t="s">
        <v>154</v>
      </c>
      <c r="E753" s="8">
        <v>177</v>
      </c>
      <c r="F753" s="8">
        <v>190</v>
      </c>
      <c r="G753" s="8">
        <v>0</v>
      </c>
    </row>
    <row r="754" spans="1:7" s="123" customFormat="1" ht="18" customHeight="1">
      <c r="A754" s="4" t="s">
        <v>168</v>
      </c>
      <c r="B754" s="4" t="s">
        <v>169</v>
      </c>
      <c r="C754" s="4" t="s">
        <v>153</v>
      </c>
      <c r="D754" s="4" t="s">
        <v>279</v>
      </c>
      <c r="E754" s="8">
        <v>15314</v>
      </c>
      <c r="F754" s="8">
        <v>8383</v>
      </c>
      <c r="G754" s="8">
        <v>0</v>
      </c>
    </row>
    <row r="755" spans="1:7" s="123" customFormat="1" ht="18" customHeight="1">
      <c r="A755" s="4" t="s">
        <v>168</v>
      </c>
      <c r="B755" s="4" t="s">
        <v>169</v>
      </c>
      <c r="C755" s="4" t="s">
        <v>153</v>
      </c>
      <c r="D755" s="4" t="s">
        <v>155</v>
      </c>
      <c r="E755" s="8">
        <v>3496</v>
      </c>
      <c r="F755" s="8">
        <v>0</v>
      </c>
      <c r="G755" s="8">
        <v>0</v>
      </c>
    </row>
    <row r="756" spans="1:7" s="123" customFormat="1" ht="18" customHeight="1">
      <c r="A756" s="4" t="s">
        <v>168</v>
      </c>
      <c r="B756" s="4" t="s">
        <v>169</v>
      </c>
      <c r="C756" s="4" t="s">
        <v>153</v>
      </c>
      <c r="D756" s="4" t="s">
        <v>156</v>
      </c>
      <c r="E756" s="8">
        <v>15076</v>
      </c>
      <c r="F756" s="8">
        <v>7721</v>
      </c>
      <c r="G756" s="8">
        <v>0</v>
      </c>
    </row>
    <row r="757" spans="1:7" s="123" customFormat="1" ht="18" customHeight="1">
      <c r="A757" s="4" t="s">
        <v>168</v>
      </c>
      <c r="B757" s="4" t="s">
        <v>169</v>
      </c>
      <c r="C757" s="4" t="s">
        <v>153</v>
      </c>
      <c r="D757" s="4" t="s">
        <v>186</v>
      </c>
      <c r="E757" s="8">
        <v>92761</v>
      </c>
      <c r="F757" s="8">
        <v>179500</v>
      </c>
      <c r="G757" s="8">
        <v>4542</v>
      </c>
    </row>
    <row r="758" spans="1:7" s="123" customFormat="1" ht="18" customHeight="1">
      <c r="A758" s="4" t="s">
        <v>168</v>
      </c>
      <c r="B758" s="4" t="s">
        <v>169</v>
      </c>
      <c r="C758" s="4" t="s">
        <v>153</v>
      </c>
      <c r="D758" s="4" t="s">
        <v>157</v>
      </c>
      <c r="E758" s="8">
        <v>152926</v>
      </c>
      <c r="F758" s="8">
        <v>126831</v>
      </c>
      <c r="G758" s="8">
        <v>24624</v>
      </c>
    </row>
    <row r="759" spans="1:7" s="123" customFormat="1" ht="18" customHeight="1">
      <c r="A759" s="4" t="s">
        <v>168</v>
      </c>
      <c r="B759" s="4" t="s">
        <v>285</v>
      </c>
      <c r="C759" s="4" t="s">
        <v>168</v>
      </c>
      <c r="D759" s="4" t="s">
        <v>284</v>
      </c>
      <c r="E759" s="8">
        <v>114</v>
      </c>
      <c r="F759" s="8">
        <v>0</v>
      </c>
      <c r="G759" s="8">
        <v>0</v>
      </c>
    </row>
    <row r="760" spans="1:7" s="123" customFormat="1" ht="18" customHeight="1">
      <c r="A760" s="4" t="s">
        <v>168</v>
      </c>
      <c r="B760" s="4" t="s">
        <v>285</v>
      </c>
      <c r="C760" s="4" t="s">
        <v>168</v>
      </c>
      <c r="D760" s="4" t="s">
        <v>169</v>
      </c>
      <c r="E760" s="8">
        <v>292</v>
      </c>
      <c r="F760" s="8">
        <v>0</v>
      </c>
      <c r="G760" s="8">
        <v>0</v>
      </c>
    </row>
    <row r="761" spans="1:7" s="123" customFormat="1" ht="18" customHeight="1">
      <c r="A761" s="4" t="s">
        <v>168</v>
      </c>
      <c r="B761" s="4" t="s">
        <v>285</v>
      </c>
      <c r="C761" s="4" t="s">
        <v>168</v>
      </c>
      <c r="D761" s="4" t="s">
        <v>286</v>
      </c>
      <c r="E761" s="8">
        <v>26</v>
      </c>
      <c r="F761" s="8">
        <v>0</v>
      </c>
      <c r="G761" s="8">
        <v>0</v>
      </c>
    </row>
    <row r="762" spans="1:7" s="123" customFormat="1" ht="18" customHeight="1">
      <c r="A762" s="4" t="s">
        <v>168</v>
      </c>
      <c r="B762" s="4" t="s">
        <v>286</v>
      </c>
      <c r="C762" s="4" t="s">
        <v>168</v>
      </c>
      <c r="D762" s="4" t="s">
        <v>284</v>
      </c>
      <c r="E762" s="8">
        <v>201</v>
      </c>
      <c r="F762" s="8">
        <v>62</v>
      </c>
      <c r="G762" s="8">
        <v>0</v>
      </c>
    </row>
    <row r="763" spans="1:7" s="123" customFormat="1" ht="18" customHeight="1">
      <c r="A763" s="4" t="s">
        <v>168</v>
      </c>
      <c r="B763" s="4" t="s">
        <v>286</v>
      </c>
      <c r="C763" s="4" t="s">
        <v>168</v>
      </c>
      <c r="D763" s="4" t="s">
        <v>169</v>
      </c>
      <c r="E763" s="8">
        <v>529</v>
      </c>
      <c r="F763" s="8">
        <v>1</v>
      </c>
      <c r="G763" s="8">
        <v>0</v>
      </c>
    </row>
    <row r="764" spans="1:7" s="123" customFormat="1" ht="18" customHeight="1">
      <c r="A764" s="4" t="s">
        <v>168</v>
      </c>
      <c r="B764" s="4" t="s">
        <v>286</v>
      </c>
      <c r="C764" s="4" t="s">
        <v>168</v>
      </c>
      <c r="D764" s="4" t="s">
        <v>285</v>
      </c>
      <c r="E764" s="8">
        <v>17</v>
      </c>
      <c r="F764" s="8">
        <v>0</v>
      </c>
      <c r="G764" s="8">
        <v>0</v>
      </c>
    </row>
    <row r="765" spans="1:7" s="123" customFormat="1" ht="18" customHeight="1">
      <c r="A765" s="4" t="s">
        <v>168</v>
      </c>
      <c r="B765" s="4" t="s">
        <v>282</v>
      </c>
      <c r="C765" s="4" t="s">
        <v>212</v>
      </c>
      <c r="D765" s="4" t="s">
        <v>213</v>
      </c>
      <c r="E765" s="8">
        <v>3355</v>
      </c>
      <c r="F765" s="8">
        <v>4296</v>
      </c>
      <c r="G765" s="8">
        <v>0</v>
      </c>
    </row>
    <row r="766" spans="1:7" s="123" customFormat="1" ht="18" customHeight="1">
      <c r="A766" s="4" t="s">
        <v>168</v>
      </c>
      <c r="B766" s="4" t="s">
        <v>282</v>
      </c>
      <c r="C766" s="4" t="s">
        <v>168</v>
      </c>
      <c r="D766" s="4" t="s">
        <v>169</v>
      </c>
      <c r="E766" s="8">
        <v>10962</v>
      </c>
      <c r="F766" s="8">
        <v>13331</v>
      </c>
      <c r="G766" s="8">
        <v>0</v>
      </c>
    </row>
    <row r="767" spans="1:7" s="123" customFormat="1" ht="18" customHeight="1">
      <c r="A767" s="4" t="s">
        <v>168</v>
      </c>
      <c r="B767" s="4" t="s">
        <v>282</v>
      </c>
      <c r="C767" s="4" t="s">
        <v>173</v>
      </c>
      <c r="D767" s="4" t="s">
        <v>278</v>
      </c>
      <c r="E767" s="8">
        <v>43</v>
      </c>
      <c r="F767" s="8">
        <v>0</v>
      </c>
      <c r="G767" s="8">
        <v>0</v>
      </c>
    </row>
    <row r="768" spans="1:7" s="123" customFormat="1" ht="18" customHeight="1">
      <c r="A768" s="4" t="s">
        <v>168</v>
      </c>
      <c r="B768" s="4" t="s">
        <v>282</v>
      </c>
      <c r="C768" s="4" t="s">
        <v>173</v>
      </c>
      <c r="D768" s="4" t="s">
        <v>222</v>
      </c>
      <c r="E768" s="8">
        <v>509</v>
      </c>
      <c r="F768" s="8">
        <v>45</v>
      </c>
      <c r="G768" s="8">
        <v>0</v>
      </c>
    </row>
    <row r="769" spans="1:7" s="123" customFormat="1" ht="18" customHeight="1">
      <c r="A769" s="4" t="s">
        <v>168</v>
      </c>
      <c r="B769" s="4" t="s">
        <v>282</v>
      </c>
      <c r="C769" s="4" t="s">
        <v>173</v>
      </c>
      <c r="D769" s="4" t="s">
        <v>174</v>
      </c>
      <c r="E769" s="8">
        <v>1314</v>
      </c>
      <c r="F769" s="8">
        <v>134</v>
      </c>
      <c r="G769" s="8">
        <v>0</v>
      </c>
    </row>
    <row r="770" spans="1:7" s="123" customFormat="1" ht="18" customHeight="1">
      <c r="A770" s="4" t="s">
        <v>168</v>
      </c>
      <c r="B770" s="4" t="s">
        <v>282</v>
      </c>
      <c r="C770" s="4" t="s">
        <v>173</v>
      </c>
      <c r="D770" s="4" t="s">
        <v>264</v>
      </c>
      <c r="E770" s="8">
        <v>12074</v>
      </c>
      <c r="F770" s="8">
        <v>4101</v>
      </c>
      <c r="G770" s="8">
        <v>0</v>
      </c>
    </row>
    <row r="771" spans="1:7" s="123" customFormat="1" ht="18" customHeight="1">
      <c r="A771" s="4" t="s">
        <v>168</v>
      </c>
      <c r="B771" s="4" t="s">
        <v>282</v>
      </c>
      <c r="C771" s="4" t="s">
        <v>175</v>
      </c>
      <c r="D771" s="4" t="s">
        <v>176</v>
      </c>
      <c r="E771" s="8">
        <v>3</v>
      </c>
      <c r="F771" s="8">
        <v>0</v>
      </c>
      <c r="G771" s="8">
        <v>0</v>
      </c>
    </row>
    <row r="772" spans="1:7" s="123" customFormat="1" ht="18" customHeight="1">
      <c r="A772" s="4" t="s">
        <v>168</v>
      </c>
      <c r="B772" s="4" t="s">
        <v>282</v>
      </c>
      <c r="C772" s="4" t="s">
        <v>180</v>
      </c>
      <c r="D772" s="4" t="s">
        <v>181</v>
      </c>
      <c r="E772" s="8">
        <v>50</v>
      </c>
      <c r="F772" s="8">
        <v>500</v>
      </c>
      <c r="G772" s="8">
        <v>0</v>
      </c>
    </row>
    <row r="773" spans="1:7" s="123" customFormat="1" ht="18" customHeight="1">
      <c r="A773" s="4" t="s">
        <v>168</v>
      </c>
      <c r="B773" s="4" t="s">
        <v>282</v>
      </c>
      <c r="C773" s="4" t="s">
        <v>182</v>
      </c>
      <c r="D773" s="4" t="s">
        <v>233</v>
      </c>
      <c r="E773" s="8">
        <v>36</v>
      </c>
      <c r="F773" s="8">
        <v>0</v>
      </c>
      <c r="G773" s="8">
        <v>0</v>
      </c>
    </row>
    <row r="774" spans="1:7" s="123" customFormat="1" ht="18" customHeight="1">
      <c r="A774" s="4" t="s">
        <v>168</v>
      </c>
      <c r="B774" s="4" t="s">
        <v>282</v>
      </c>
      <c r="C774" s="4" t="s">
        <v>153</v>
      </c>
      <c r="D774" s="4" t="s">
        <v>279</v>
      </c>
      <c r="E774" s="8">
        <v>186</v>
      </c>
      <c r="F774" s="8">
        <v>14</v>
      </c>
      <c r="G774" s="8">
        <v>0</v>
      </c>
    </row>
    <row r="775" spans="1:7" s="123" customFormat="1" ht="18" customHeight="1">
      <c r="A775" s="4" t="s">
        <v>168</v>
      </c>
      <c r="B775" s="4" t="s">
        <v>257</v>
      </c>
      <c r="C775" s="4" t="s">
        <v>149</v>
      </c>
      <c r="D775" s="4" t="s">
        <v>150</v>
      </c>
      <c r="E775" s="8">
        <v>208</v>
      </c>
      <c r="F775" s="8">
        <v>325</v>
      </c>
      <c r="G775" s="8">
        <v>0</v>
      </c>
    </row>
    <row r="776" spans="1:7" s="123" customFormat="1" ht="18" customHeight="1">
      <c r="A776" s="4" t="s">
        <v>168</v>
      </c>
      <c r="B776" s="4" t="s">
        <v>257</v>
      </c>
      <c r="C776" s="4" t="s">
        <v>164</v>
      </c>
      <c r="D776" s="4" t="s">
        <v>165</v>
      </c>
      <c r="E776" s="8">
        <v>46</v>
      </c>
      <c r="F776" s="8">
        <v>892</v>
      </c>
      <c r="G776" s="8">
        <v>0</v>
      </c>
    </row>
    <row r="777" spans="1:7" s="123" customFormat="1" ht="18" customHeight="1">
      <c r="A777" s="4" t="s">
        <v>168</v>
      </c>
      <c r="B777" s="4" t="s">
        <v>257</v>
      </c>
      <c r="C777" s="4" t="s">
        <v>164</v>
      </c>
      <c r="D777" s="4" t="s">
        <v>252</v>
      </c>
      <c r="E777" s="8">
        <v>2</v>
      </c>
      <c r="F777" s="8">
        <v>5</v>
      </c>
      <c r="G777" s="8">
        <v>0</v>
      </c>
    </row>
    <row r="778" spans="1:7" s="123" customFormat="1" ht="18" customHeight="1">
      <c r="A778" s="4" t="s">
        <v>168</v>
      </c>
      <c r="B778" s="4" t="s">
        <v>257</v>
      </c>
      <c r="C778" s="4" t="s">
        <v>168</v>
      </c>
      <c r="D778" s="4" t="s">
        <v>256</v>
      </c>
      <c r="E778" s="8">
        <v>183</v>
      </c>
      <c r="F778" s="8">
        <v>802</v>
      </c>
      <c r="G778" s="8">
        <v>0</v>
      </c>
    </row>
    <row r="779" spans="1:7" s="123" customFormat="1" ht="18" customHeight="1">
      <c r="A779" s="4" t="s">
        <v>168</v>
      </c>
      <c r="B779" s="4" t="s">
        <v>257</v>
      </c>
      <c r="C779" s="4" t="s">
        <v>230</v>
      </c>
      <c r="D779" s="4" t="s">
        <v>262</v>
      </c>
      <c r="E779" s="8">
        <v>902</v>
      </c>
      <c r="F779" s="8">
        <v>395</v>
      </c>
      <c r="G779" s="8">
        <v>0</v>
      </c>
    </row>
    <row r="780" spans="1:7" s="123" customFormat="1" ht="18" customHeight="1">
      <c r="A780" s="4" t="s">
        <v>168</v>
      </c>
      <c r="B780" s="4" t="s">
        <v>283</v>
      </c>
      <c r="C780" s="4" t="s">
        <v>168</v>
      </c>
      <c r="D780" s="4" t="s">
        <v>255</v>
      </c>
      <c r="E780" s="8">
        <v>9644</v>
      </c>
      <c r="F780" s="8">
        <v>1929</v>
      </c>
      <c r="G780" s="8">
        <v>0</v>
      </c>
    </row>
    <row r="781" spans="1:7" s="123" customFormat="1" ht="18" customHeight="1">
      <c r="A781" s="4" t="s">
        <v>168</v>
      </c>
      <c r="B781" s="4" t="s">
        <v>283</v>
      </c>
      <c r="C781" s="4" t="s">
        <v>168</v>
      </c>
      <c r="D781" s="4" t="s">
        <v>169</v>
      </c>
      <c r="E781" s="8">
        <v>22457</v>
      </c>
      <c r="F781" s="8">
        <v>1350</v>
      </c>
      <c r="G781" s="8">
        <v>0</v>
      </c>
    </row>
    <row r="782" spans="1:7" s="123" customFormat="1" ht="18" customHeight="1">
      <c r="A782" s="4" t="s">
        <v>143</v>
      </c>
      <c r="B782" s="4" t="s">
        <v>287</v>
      </c>
      <c r="C782" s="4" t="s">
        <v>143</v>
      </c>
      <c r="D782" s="4" t="s">
        <v>144</v>
      </c>
      <c r="E782" s="8">
        <v>3718</v>
      </c>
      <c r="F782" s="8">
        <v>98</v>
      </c>
      <c r="G782" s="8">
        <v>0</v>
      </c>
    </row>
    <row r="783" spans="1:7" s="123" customFormat="1" ht="18" customHeight="1">
      <c r="A783" s="4" t="s">
        <v>143</v>
      </c>
      <c r="B783" s="4" t="s">
        <v>287</v>
      </c>
      <c r="C783" s="4" t="s">
        <v>143</v>
      </c>
      <c r="D783" s="4" t="s">
        <v>215</v>
      </c>
      <c r="E783" s="8">
        <v>52</v>
      </c>
      <c r="F783" s="8">
        <v>0</v>
      </c>
      <c r="G783" s="8">
        <v>0</v>
      </c>
    </row>
    <row r="784" spans="1:7" s="123" customFormat="1" ht="18" customHeight="1">
      <c r="A784" s="4" t="s">
        <v>143</v>
      </c>
      <c r="B784" s="4" t="s">
        <v>287</v>
      </c>
      <c r="C784" s="4" t="s">
        <v>143</v>
      </c>
      <c r="D784" s="4" t="s">
        <v>216</v>
      </c>
      <c r="E784" s="8">
        <v>21</v>
      </c>
      <c r="F784" s="8">
        <v>0</v>
      </c>
      <c r="G784" s="8">
        <v>0</v>
      </c>
    </row>
    <row r="785" spans="1:7" s="123" customFormat="1" ht="18" customHeight="1">
      <c r="A785" s="4" t="s">
        <v>143</v>
      </c>
      <c r="B785" s="4" t="s">
        <v>287</v>
      </c>
      <c r="C785" s="4" t="s">
        <v>143</v>
      </c>
      <c r="D785" s="4" t="s">
        <v>218</v>
      </c>
      <c r="E785" s="8">
        <v>1138</v>
      </c>
      <c r="F785" s="8">
        <v>0</v>
      </c>
      <c r="G785" s="8">
        <v>0</v>
      </c>
    </row>
    <row r="786" spans="1:7" s="123" customFormat="1" ht="18" customHeight="1">
      <c r="A786" s="4" t="s">
        <v>143</v>
      </c>
      <c r="B786" s="4" t="s">
        <v>214</v>
      </c>
      <c r="C786" s="4" t="s">
        <v>139</v>
      </c>
      <c r="D786" s="4" t="s">
        <v>140</v>
      </c>
      <c r="E786" s="8">
        <v>2545</v>
      </c>
      <c r="F786" s="8">
        <v>2878</v>
      </c>
      <c r="G786" s="8">
        <v>0</v>
      </c>
    </row>
    <row r="787" spans="1:7" s="123" customFormat="1" ht="18" customHeight="1">
      <c r="A787" s="4" t="s">
        <v>143</v>
      </c>
      <c r="B787" s="4" t="s">
        <v>214</v>
      </c>
      <c r="C787" s="4" t="s">
        <v>139</v>
      </c>
      <c r="D787" s="4" t="s">
        <v>205</v>
      </c>
      <c r="E787" s="8">
        <v>591</v>
      </c>
      <c r="F787" s="8">
        <v>5303</v>
      </c>
      <c r="G787" s="8">
        <v>0</v>
      </c>
    </row>
    <row r="788" spans="1:7" s="123" customFormat="1" ht="18" customHeight="1">
      <c r="A788" s="4" t="s">
        <v>143</v>
      </c>
      <c r="B788" s="4" t="s">
        <v>214</v>
      </c>
      <c r="C788" s="4" t="s">
        <v>143</v>
      </c>
      <c r="D788" s="4" t="s">
        <v>214</v>
      </c>
      <c r="E788" s="8">
        <v>7</v>
      </c>
      <c r="F788" s="8">
        <v>0</v>
      </c>
      <c r="G788" s="8">
        <v>0</v>
      </c>
    </row>
    <row r="789" spans="1:7" s="123" customFormat="1" ht="18" customHeight="1">
      <c r="A789" s="4" t="s">
        <v>143</v>
      </c>
      <c r="B789" s="4" t="s">
        <v>214</v>
      </c>
      <c r="C789" s="4" t="s">
        <v>143</v>
      </c>
      <c r="D789" s="4" t="s">
        <v>144</v>
      </c>
      <c r="E789" s="8">
        <v>38111</v>
      </c>
      <c r="F789" s="8">
        <v>14315</v>
      </c>
      <c r="G789" s="8">
        <v>0</v>
      </c>
    </row>
    <row r="790" spans="1:7" s="123" customFormat="1" ht="18" customHeight="1">
      <c r="A790" s="4" t="s">
        <v>143</v>
      </c>
      <c r="B790" s="4" t="s">
        <v>214</v>
      </c>
      <c r="C790" s="4" t="s">
        <v>143</v>
      </c>
      <c r="D790" s="4" t="s">
        <v>215</v>
      </c>
      <c r="E790" s="8">
        <v>481</v>
      </c>
      <c r="F790" s="8">
        <v>493</v>
      </c>
      <c r="G790" s="8">
        <v>0</v>
      </c>
    </row>
    <row r="791" spans="1:7" s="123" customFormat="1" ht="18" customHeight="1">
      <c r="A791" s="4" t="s">
        <v>143</v>
      </c>
      <c r="B791" s="4" t="s">
        <v>214</v>
      </c>
      <c r="C791" s="4" t="s">
        <v>143</v>
      </c>
      <c r="D791" s="4" t="s">
        <v>232</v>
      </c>
      <c r="E791" s="8">
        <v>0</v>
      </c>
      <c r="F791" s="8">
        <v>0</v>
      </c>
      <c r="G791" s="8">
        <v>0</v>
      </c>
    </row>
    <row r="792" spans="1:7" s="123" customFormat="1" ht="18" customHeight="1">
      <c r="A792" s="4" t="s">
        <v>143</v>
      </c>
      <c r="B792" s="4" t="s">
        <v>214</v>
      </c>
      <c r="C792" s="4" t="s">
        <v>143</v>
      </c>
      <c r="D792" s="4" t="s">
        <v>216</v>
      </c>
      <c r="E792" s="8">
        <v>5704</v>
      </c>
      <c r="F792" s="8">
        <v>4210</v>
      </c>
      <c r="G792" s="8">
        <v>0</v>
      </c>
    </row>
    <row r="793" spans="1:7" s="123" customFormat="1" ht="18" customHeight="1">
      <c r="A793" s="4" t="s">
        <v>143</v>
      </c>
      <c r="B793" s="4" t="s">
        <v>214</v>
      </c>
      <c r="C793" s="4" t="s">
        <v>143</v>
      </c>
      <c r="D793" s="4" t="s">
        <v>217</v>
      </c>
      <c r="E793" s="8">
        <v>0</v>
      </c>
      <c r="F793" s="8">
        <v>0</v>
      </c>
      <c r="G793" s="8">
        <v>0</v>
      </c>
    </row>
    <row r="794" spans="1:7" s="123" customFormat="1" ht="18" customHeight="1">
      <c r="A794" s="4" t="s">
        <v>143</v>
      </c>
      <c r="B794" s="4" t="s">
        <v>214</v>
      </c>
      <c r="C794" s="4" t="s">
        <v>143</v>
      </c>
      <c r="D794" s="4" t="s">
        <v>218</v>
      </c>
      <c r="E794" s="8">
        <v>14597</v>
      </c>
      <c r="F794" s="8">
        <v>11110</v>
      </c>
      <c r="G794" s="8">
        <v>0</v>
      </c>
    </row>
    <row r="795" spans="1:7" s="123" customFormat="1" ht="18" customHeight="1">
      <c r="A795" s="4" t="s">
        <v>143</v>
      </c>
      <c r="B795" s="4" t="s">
        <v>214</v>
      </c>
      <c r="C795" s="4" t="s">
        <v>143</v>
      </c>
      <c r="D795" s="4" t="s">
        <v>288</v>
      </c>
      <c r="E795" s="8">
        <v>7</v>
      </c>
      <c r="F795" s="8">
        <v>0</v>
      </c>
      <c r="G795" s="8">
        <v>0</v>
      </c>
    </row>
    <row r="796" spans="1:7" s="123" customFormat="1" ht="18" customHeight="1">
      <c r="A796" s="4" t="s">
        <v>143</v>
      </c>
      <c r="B796" s="4" t="s">
        <v>214</v>
      </c>
      <c r="C796" s="4" t="s">
        <v>143</v>
      </c>
      <c r="D796" s="4" t="s">
        <v>219</v>
      </c>
      <c r="E796" s="8">
        <v>0</v>
      </c>
      <c r="F796" s="8">
        <v>0</v>
      </c>
      <c r="G796" s="8">
        <v>0</v>
      </c>
    </row>
    <row r="797" spans="1:7" s="123" customFormat="1" ht="18" customHeight="1">
      <c r="A797" s="4" t="s">
        <v>143</v>
      </c>
      <c r="B797" s="4" t="s">
        <v>214</v>
      </c>
      <c r="C797" s="4" t="s">
        <v>230</v>
      </c>
      <c r="D797" s="4" t="s">
        <v>231</v>
      </c>
      <c r="E797" s="8">
        <v>0</v>
      </c>
      <c r="F797" s="8">
        <v>0</v>
      </c>
      <c r="G797" s="8">
        <v>0</v>
      </c>
    </row>
    <row r="798" spans="1:7" s="123" customFormat="1" ht="18" customHeight="1">
      <c r="A798" s="4" t="s">
        <v>143</v>
      </c>
      <c r="B798" s="4" t="s">
        <v>144</v>
      </c>
      <c r="C798" s="4" t="s">
        <v>137</v>
      </c>
      <c r="D798" s="4" t="s">
        <v>131</v>
      </c>
      <c r="E798" s="8">
        <v>260</v>
      </c>
      <c r="F798" s="8">
        <v>17135</v>
      </c>
      <c r="G798" s="8">
        <v>108</v>
      </c>
    </row>
    <row r="799" spans="1:7" s="123" customFormat="1" ht="18" customHeight="1">
      <c r="A799" s="4" t="s">
        <v>143</v>
      </c>
      <c r="B799" s="4" t="s">
        <v>144</v>
      </c>
      <c r="C799" s="4" t="s">
        <v>137</v>
      </c>
      <c r="D799" s="4" t="s">
        <v>138</v>
      </c>
      <c r="E799" s="8">
        <v>2469</v>
      </c>
      <c r="F799" s="8">
        <v>59987</v>
      </c>
      <c r="G799" s="8">
        <v>257</v>
      </c>
    </row>
    <row r="800" spans="1:7" s="123" customFormat="1" ht="18" customHeight="1">
      <c r="A800" s="4" t="s">
        <v>143</v>
      </c>
      <c r="B800" s="4" t="s">
        <v>144</v>
      </c>
      <c r="C800" s="4" t="s">
        <v>158</v>
      </c>
      <c r="D800" s="4" t="s">
        <v>159</v>
      </c>
      <c r="E800" s="8">
        <v>9</v>
      </c>
      <c r="F800" s="8">
        <v>0</v>
      </c>
      <c r="G800" s="8">
        <v>0</v>
      </c>
    </row>
    <row r="801" spans="1:7" s="123" customFormat="1" ht="18" customHeight="1">
      <c r="A801" s="4" t="s">
        <v>143</v>
      </c>
      <c r="B801" s="4" t="s">
        <v>144</v>
      </c>
      <c r="C801" s="4" t="s">
        <v>139</v>
      </c>
      <c r="D801" s="4" t="s">
        <v>140</v>
      </c>
      <c r="E801" s="8">
        <v>102115</v>
      </c>
      <c r="F801" s="8">
        <v>1784180</v>
      </c>
      <c r="G801" s="8">
        <v>54637</v>
      </c>
    </row>
    <row r="802" spans="1:7" s="123" customFormat="1" ht="18" customHeight="1">
      <c r="A802" s="4" t="s">
        <v>143</v>
      </c>
      <c r="B802" s="4" t="s">
        <v>144</v>
      </c>
      <c r="C802" s="4" t="s">
        <v>139</v>
      </c>
      <c r="D802" s="4" t="s">
        <v>205</v>
      </c>
      <c r="E802" s="8">
        <v>533</v>
      </c>
      <c r="F802" s="8">
        <v>10381</v>
      </c>
      <c r="G802" s="8">
        <v>0</v>
      </c>
    </row>
    <row r="803" spans="1:7" s="123" customFormat="1" ht="18" customHeight="1">
      <c r="A803" s="4" t="s">
        <v>143</v>
      </c>
      <c r="B803" s="4" t="s">
        <v>144</v>
      </c>
      <c r="C803" s="4" t="s">
        <v>206</v>
      </c>
      <c r="D803" s="4" t="s">
        <v>207</v>
      </c>
      <c r="E803" s="8">
        <v>174975</v>
      </c>
      <c r="F803" s="8">
        <v>1326182</v>
      </c>
      <c r="G803" s="8">
        <v>63112</v>
      </c>
    </row>
    <row r="804" spans="1:7" s="123" customFormat="1" ht="18" customHeight="1">
      <c r="A804" s="4" t="s">
        <v>143</v>
      </c>
      <c r="B804" s="4" t="s">
        <v>144</v>
      </c>
      <c r="C804" s="4" t="s">
        <v>160</v>
      </c>
      <c r="D804" s="4" t="s">
        <v>162</v>
      </c>
      <c r="E804" s="8">
        <v>7896</v>
      </c>
      <c r="F804" s="8">
        <v>56806</v>
      </c>
      <c r="G804" s="8">
        <v>581</v>
      </c>
    </row>
    <row r="805" spans="1:7" s="123" customFormat="1" ht="18" customHeight="1">
      <c r="A805" s="4" t="s">
        <v>143</v>
      </c>
      <c r="B805" s="4" t="s">
        <v>144</v>
      </c>
      <c r="C805" s="4" t="s">
        <v>141</v>
      </c>
      <c r="D805" s="4" t="s">
        <v>142</v>
      </c>
      <c r="E805" s="8">
        <v>95489</v>
      </c>
      <c r="F805" s="8">
        <v>272956</v>
      </c>
      <c r="G805" s="8">
        <v>1910</v>
      </c>
    </row>
    <row r="806" spans="1:7" s="123" customFormat="1" ht="18" customHeight="1">
      <c r="A806" s="4" t="s">
        <v>143</v>
      </c>
      <c r="B806" s="4" t="s">
        <v>144</v>
      </c>
      <c r="C806" s="4" t="s">
        <v>149</v>
      </c>
      <c r="D806" s="4" t="s">
        <v>150</v>
      </c>
      <c r="E806" s="8">
        <v>198335</v>
      </c>
      <c r="F806" s="8">
        <v>867730</v>
      </c>
      <c r="G806" s="8">
        <v>704331</v>
      </c>
    </row>
    <row r="807" spans="1:7" s="123" customFormat="1" ht="18" customHeight="1">
      <c r="A807" s="4" t="s">
        <v>143</v>
      </c>
      <c r="B807" s="4" t="s">
        <v>144</v>
      </c>
      <c r="C807" s="4" t="s">
        <v>164</v>
      </c>
      <c r="D807" s="4" t="s">
        <v>165</v>
      </c>
      <c r="E807" s="8">
        <v>0</v>
      </c>
      <c r="F807" s="8">
        <v>0</v>
      </c>
      <c r="G807" s="8">
        <v>0</v>
      </c>
    </row>
    <row r="808" spans="1:7" s="123" customFormat="1" ht="18" customHeight="1">
      <c r="A808" s="4" t="s">
        <v>143</v>
      </c>
      <c r="B808" s="4" t="s">
        <v>144</v>
      </c>
      <c r="C808" s="4" t="s">
        <v>210</v>
      </c>
      <c r="D808" s="4" t="s">
        <v>251</v>
      </c>
      <c r="E808" s="8">
        <v>604</v>
      </c>
      <c r="F808" s="8">
        <v>11302</v>
      </c>
      <c r="G808" s="8">
        <v>0</v>
      </c>
    </row>
    <row r="809" spans="1:7" s="123" customFormat="1" ht="18" customHeight="1">
      <c r="A809" s="4" t="s">
        <v>143</v>
      </c>
      <c r="B809" s="4" t="s">
        <v>144</v>
      </c>
      <c r="C809" s="4" t="s">
        <v>210</v>
      </c>
      <c r="D809" s="4" t="s">
        <v>211</v>
      </c>
      <c r="E809" s="8">
        <v>41168</v>
      </c>
      <c r="F809" s="8">
        <v>123135</v>
      </c>
      <c r="G809" s="8">
        <v>1301</v>
      </c>
    </row>
    <row r="810" spans="1:7" s="123" customFormat="1" ht="18" customHeight="1">
      <c r="A810" s="4" t="s">
        <v>143</v>
      </c>
      <c r="B810" s="4" t="s">
        <v>144</v>
      </c>
      <c r="C810" s="4" t="s">
        <v>166</v>
      </c>
      <c r="D810" s="4" t="s">
        <v>167</v>
      </c>
      <c r="E810" s="8">
        <v>373</v>
      </c>
      <c r="F810" s="8">
        <v>365</v>
      </c>
      <c r="G810" s="8">
        <v>0</v>
      </c>
    </row>
    <row r="811" spans="1:7" s="123" customFormat="1" ht="18" customHeight="1">
      <c r="A811" s="4" t="s">
        <v>143</v>
      </c>
      <c r="B811" s="4" t="s">
        <v>144</v>
      </c>
      <c r="C811" s="4" t="s">
        <v>168</v>
      </c>
      <c r="D811" s="4" t="s">
        <v>169</v>
      </c>
      <c r="E811" s="8">
        <v>3</v>
      </c>
      <c r="F811" s="8">
        <v>0</v>
      </c>
      <c r="G811" s="8">
        <v>0</v>
      </c>
    </row>
    <row r="812" spans="1:7" s="123" customFormat="1" ht="18" customHeight="1">
      <c r="A812" s="4" t="s">
        <v>143</v>
      </c>
      <c r="B812" s="4" t="s">
        <v>144</v>
      </c>
      <c r="C812" s="4" t="s">
        <v>143</v>
      </c>
      <c r="D812" s="4" t="s">
        <v>287</v>
      </c>
      <c r="E812" s="8">
        <v>3808</v>
      </c>
      <c r="F812" s="8">
        <v>753</v>
      </c>
      <c r="G812" s="8">
        <v>0</v>
      </c>
    </row>
    <row r="813" spans="1:7" s="123" customFormat="1" ht="18" customHeight="1">
      <c r="A813" s="4" t="s">
        <v>143</v>
      </c>
      <c r="B813" s="4" t="s">
        <v>144</v>
      </c>
      <c r="C813" s="4" t="s">
        <v>143</v>
      </c>
      <c r="D813" s="4" t="s">
        <v>214</v>
      </c>
      <c r="E813" s="8">
        <v>26205</v>
      </c>
      <c r="F813" s="8">
        <v>19089</v>
      </c>
      <c r="G813" s="8">
        <v>0</v>
      </c>
    </row>
    <row r="814" spans="1:7" s="123" customFormat="1" ht="18" customHeight="1">
      <c r="A814" s="4" t="s">
        <v>143</v>
      </c>
      <c r="B814" s="4" t="s">
        <v>144</v>
      </c>
      <c r="C814" s="4" t="s">
        <v>143</v>
      </c>
      <c r="D814" s="4" t="s">
        <v>144</v>
      </c>
      <c r="E814" s="8">
        <v>126</v>
      </c>
      <c r="F814" s="8">
        <v>0</v>
      </c>
      <c r="G814" s="8">
        <v>4882</v>
      </c>
    </row>
    <row r="815" spans="1:7" s="123" customFormat="1" ht="18" customHeight="1">
      <c r="A815" s="4" t="s">
        <v>143</v>
      </c>
      <c r="B815" s="4" t="s">
        <v>144</v>
      </c>
      <c r="C815" s="4" t="s">
        <v>143</v>
      </c>
      <c r="D815" s="4" t="s">
        <v>289</v>
      </c>
      <c r="E815" s="8">
        <v>4</v>
      </c>
      <c r="F815" s="8">
        <v>0</v>
      </c>
      <c r="G815" s="8">
        <v>0</v>
      </c>
    </row>
    <row r="816" spans="1:7" s="123" customFormat="1" ht="18" customHeight="1">
      <c r="A816" s="4" t="s">
        <v>143</v>
      </c>
      <c r="B816" s="4" t="s">
        <v>144</v>
      </c>
      <c r="C816" s="4" t="s">
        <v>143</v>
      </c>
      <c r="D816" s="4" t="s">
        <v>290</v>
      </c>
      <c r="E816" s="8">
        <v>4</v>
      </c>
      <c r="F816" s="8">
        <v>0</v>
      </c>
      <c r="G816" s="8">
        <v>0</v>
      </c>
    </row>
    <row r="817" spans="1:7" s="123" customFormat="1" ht="18" customHeight="1">
      <c r="A817" s="4" t="s">
        <v>143</v>
      </c>
      <c r="B817" s="4" t="s">
        <v>144</v>
      </c>
      <c r="C817" s="4" t="s">
        <v>143</v>
      </c>
      <c r="D817" s="4" t="s">
        <v>291</v>
      </c>
      <c r="E817" s="8">
        <v>368</v>
      </c>
      <c r="F817" s="8">
        <v>7106</v>
      </c>
      <c r="G817" s="8">
        <v>0</v>
      </c>
    </row>
    <row r="818" spans="1:7" s="123" customFormat="1" ht="18" customHeight="1">
      <c r="A818" s="4" t="s">
        <v>143</v>
      </c>
      <c r="B818" s="4" t="s">
        <v>144</v>
      </c>
      <c r="C818" s="4" t="s">
        <v>143</v>
      </c>
      <c r="D818" s="4" t="s">
        <v>292</v>
      </c>
      <c r="E818" s="8">
        <v>8</v>
      </c>
      <c r="F818" s="8">
        <v>0</v>
      </c>
      <c r="G818" s="8">
        <v>0</v>
      </c>
    </row>
    <row r="819" spans="1:7" s="123" customFormat="1" ht="18" customHeight="1">
      <c r="A819" s="4" t="s">
        <v>143</v>
      </c>
      <c r="B819" s="4" t="s">
        <v>144</v>
      </c>
      <c r="C819" s="4" t="s">
        <v>143</v>
      </c>
      <c r="D819" s="4" t="s">
        <v>215</v>
      </c>
      <c r="E819" s="8">
        <v>1373</v>
      </c>
      <c r="F819" s="8">
        <v>766</v>
      </c>
      <c r="G819" s="8">
        <v>0</v>
      </c>
    </row>
    <row r="820" spans="1:7" s="123" customFormat="1" ht="18" customHeight="1">
      <c r="A820" s="4" t="s">
        <v>143</v>
      </c>
      <c r="B820" s="4" t="s">
        <v>144</v>
      </c>
      <c r="C820" s="4" t="s">
        <v>143</v>
      </c>
      <c r="D820" s="4" t="s">
        <v>232</v>
      </c>
      <c r="E820" s="8">
        <v>50292</v>
      </c>
      <c r="F820" s="8">
        <v>217429</v>
      </c>
      <c r="G820" s="8">
        <v>117</v>
      </c>
    </row>
    <row r="821" spans="1:7" s="123" customFormat="1" ht="18" customHeight="1">
      <c r="A821" s="4" t="s">
        <v>143</v>
      </c>
      <c r="B821" s="4" t="s">
        <v>144</v>
      </c>
      <c r="C821" s="4" t="s">
        <v>143</v>
      </c>
      <c r="D821" s="4" t="s">
        <v>293</v>
      </c>
      <c r="E821" s="8">
        <v>16</v>
      </c>
      <c r="F821" s="8">
        <v>0</v>
      </c>
      <c r="G821" s="8">
        <v>0</v>
      </c>
    </row>
    <row r="822" spans="1:7" s="123" customFormat="1" ht="18" customHeight="1">
      <c r="A822" s="4" t="s">
        <v>143</v>
      </c>
      <c r="B822" s="4" t="s">
        <v>144</v>
      </c>
      <c r="C822" s="4" t="s">
        <v>143</v>
      </c>
      <c r="D822" s="4" t="s">
        <v>216</v>
      </c>
      <c r="E822" s="8">
        <v>5919</v>
      </c>
      <c r="F822" s="8">
        <v>4154</v>
      </c>
      <c r="G822" s="8">
        <v>0</v>
      </c>
    </row>
    <row r="823" spans="1:7" s="123" customFormat="1" ht="18" customHeight="1">
      <c r="A823" s="4" t="s">
        <v>143</v>
      </c>
      <c r="B823" s="4" t="s">
        <v>144</v>
      </c>
      <c r="C823" s="4" t="s">
        <v>143</v>
      </c>
      <c r="D823" s="4" t="s">
        <v>294</v>
      </c>
      <c r="E823" s="8">
        <v>221</v>
      </c>
      <c r="F823" s="8">
        <v>5993</v>
      </c>
      <c r="G823" s="8">
        <v>0</v>
      </c>
    </row>
    <row r="824" spans="1:7" s="123" customFormat="1" ht="18" customHeight="1">
      <c r="A824" s="4" t="s">
        <v>143</v>
      </c>
      <c r="B824" s="4" t="s">
        <v>144</v>
      </c>
      <c r="C824" s="4" t="s">
        <v>143</v>
      </c>
      <c r="D824" s="4" t="s">
        <v>217</v>
      </c>
      <c r="E824" s="8">
        <v>2639</v>
      </c>
      <c r="F824" s="8">
        <v>8299</v>
      </c>
      <c r="G824" s="8">
        <v>0</v>
      </c>
    </row>
    <row r="825" spans="1:7" s="123" customFormat="1" ht="18" customHeight="1">
      <c r="A825" s="4" t="s">
        <v>143</v>
      </c>
      <c r="B825" s="4" t="s">
        <v>144</v>
      </c>
      <c r="C825" s="4" t="s">
        <v>143</v>
      </c>
      <c r="D825" s="4" t="s">
        <v>258</v>
      </c>
      <c r="E825" s="8">
        <v>659</v>
      </c>
      <c r="F825" s="8">
        <v>24018</v>
      </c>
      <c r="G825" s="8">
        <v>0</v>
      </c>
    </row>
    <row r="826" spans="1:7" s="123" customFormat="1" ht="18" customHeight="1">
      <c r="A826" s="4" t="s">
        <v>143</v>
      </c>
      <c r="B826" s="4" t="s">
        <v>144</v>
      </c>
      <c r="C826" s="4" t="s">
        <v>143</v>
      </c>
      <c r="D826" s="4" t="s">
        <v>295</v>
      </c>
      <c r="E826" s="8">
        <v>4</v>
      </c>
      <c r="F826" s="8">
        <v>0</v>
      </c>
      <c r="G826" s="8">
        <v>0</v>
      </c>
    </row>
    <row r="827" spans="1:7" s="123" customFormat="1" ht="18" customHeight="1">
      <c r="A827" s="4" t="s">
        <v>143</v>
      </c>
      <c r="B827" s="4" t="s">
        <v>144</v>
      </c>
      <c r="C827" s="4" t="s">
        <v>143</v>
      </c>
      <c r="D827" s="4" t="s">
        <v>296</v>
      </c>
      <c r="E827" s="8">
        <v>52</v>
      </c>
      <c r="F827" s="8">
        <v>4986</v>
      </c>
      <c r="G827" s="8">
        <v>0</v>
      </c>
    </row>
    <row r="828" spans="1:7" s="123" customFormat="1" ht="18" customHeight="1">
      <c r="A828" s="4" t="s">
        <v>143</v>
      </c>
      <c r="B828" s="4" t="s">
        <v>144</v>
      </c>
      <c r="C828" s="4" t="s">
        <v>143</v>
      </c>
      <c r="D828" s="4" t="s">
        <v>218</v>
      </c>
      <c r="E828" s="8">
        <v>78383</v>
      </c>
      <c r="F828" s="8">
        <v>978411</v>
      </c>
      <c r="G828" s="8">
        <v>59962</v>
      </c>
    </row>
    <row r="829" spans="1:7" s="123" customFormat="1" ht="18" customHeight="1">
      <c r="A829" s="4" t="s">
        <v>143</v>
      </c>
      <c r="B829" s="4" t="s">
        <v>144</v>
      </c>
      <c r="C829" s="4" t="s">
        <v>143</v>
      </c>
      <c r="D829" s="4" t="s">
        <v>259</v>
      </c>
      <c r="E829" s="8">
        <v>58</v>
      </c>
      <c r="F829" s="8">
        <v>2639</v>
      </c>
      <c r="G829" s="8">
        <v>0</v>
      </c>
    </row>
    <row r="830" spans="1:7" s="123" customFormat="1" ht="18" customHeight="1">
      <c r="A830" s="4" t="s">
        <v>143</v>
      </c>
      <c r="B830" s="4" t="s">
        <v>144</v>
      </c>
      <c r="C830" s="4" t="s">
        <v>143</v>
      </c>
      <c r="D830" s="4" t="s">
        <v>297</v>
      </c>
      <c r="E830" s="8">
        <v>6</v>
      </c>
      <c r="F830" s="8">
        <v>0</v>
      </c>
      <c r="G830" s="8">
        <v>0</v>
      </c>
    </row>
    <row r="831" spans="1:7" s="123" customFormat="1" ht="18" customHeight="1">
      <c r="A831" s="4" t="s">
        <v>143</v>
      </c>
      <c r="B831" s="4" t="s">
        <v>144</v>
      </c>
      <c r="C831" s="4" t="s">
        <v>143</v>
      </c>
      <c r="D831" s="4" t="s">
        <v>219</v>
      </c>
      <c r="E831" s="8">
        <v>5527</v>
      </c>
      <c r="F831" s="8">
        <v>871</v>
      </c>
      <c r="G831" s="8">
        <v>0</v>
      </c>
    </row>
    <row r="832" spans="1:7" s="123" customFormat="1" ht="18" customHeight="1">
      <c r="A832" s="4" t="s">
        <v>143</v>
      </c>
      <c r="B832" s="4" t="s">
        <v>144</v>
      </c>
      <c r="C832" s="4" t="s">
        <v>151</v>
      </c>
      <c r="D832" s="4" t="s">
        <v>152</v>
      </c>
      <c r="E832" s="8">
        <v>22725</v>
      </c>
      <c r="F832" s="8">
        <v>87652</v>
      </c>
      <c r="G832" s="8">
        <v>1559</v>
      </c>
    </row>
    <row r="833" spans="1:7" s="123" customFormat="1" ht="18" customHeight="1">
      <c r="A833" s="4" t="s">
        <v>143</v>
      </c>
      <c r="B833" s="4" t="s">
        <v>144</v>
      </c>
      <c r="C833" s="4" t="s">
        <v>220</v>
      </c>
      <c r="D833" s="4" t="s">
        <v>221</v>
      </c>
      <c r="E833" s="8">
        <v>3</v>
      </c>
      <c r="F833" s="8">
        <v>0</v>
      </c>
      <c r="G833" s="8">
        <v>0</v>
      </c>
    </row>
    <row r="834" spans="1:7" s="123" customFormat="1" ht="18" customHeight="1">
      <c r="A834" s="4" t="s">
        <v>143</v>
      </c>
      <c r="B834" s="4" t="s">
        <v>144</v>
      </c>
      <c r="C834" s="4" t="s">
        <v>173</v>
      </c>
      <c r="D834" s="4" t="s">
        <v>222</v>
      </c>
      <c r="E834" s="8">
        <v>1236</v>
      </c>
      <c r="F834" s="8">
        <v>604</v>
      </c>
      <c r="G834" s="8">
        <v>0</v>
      </c>
    </row>
    <row r="835" spans="1:7" s="123" customFormat="1" ht="18" customHeight="1">
      <c r="A835" s="4" t="s">
        <v>143</v>
      </c>
      <c r="B835" s="4" t="s">
        <v>144</v>
      </c>
      <c r="C835" s="4" t="s">
        <v>173</v>
      </c>
      <c r="D835" s="4" t="s">
        <v>223</v>
      </c>
      <c r="E835" s="8">
        <v>435</v>
      </c>
      <c r="F835" s="8">
        <v>22</v>
      </c>
      <c r="G835" s="8">
        <v>0</v>
      </c>
    </row>
    <row r="836" spans="1:7" s="123" customFormat="1" ht="18" customHeight="1">
      <c r="A836" s="4" t="s">
        <v>143</v>
      </c>
      <c r="B836" s="4" t="s">
        <v>144</v>
      </c>
      <c r="C836" s="4" t="s">
        <v>175</v>
      </c>
      <c r="D836" s="4" t="s">
        <v>176</v>
      </c>
      <c r="E836" s="8">
        <v>105649</v>
      </c>
      <c r="F836" s="8">
        <v>163534</v>
      </c>
      <c r="G836" s="8">
        <v>6435</v>
      </c>
    </row>
    <row r="837" spans="1:7" s="123" customFormat="1" ht="18" customHeight="1">
      <c r="A837" s="4" t="s">
        <v>143</v>
      </c>
      <c r="B837" s="4" t="s">
        <v>144</v>
      </c>
      <c r="C837" s="4" t="s">
        <v>145</v>
      </c>
      <c r="D837" s="4" t="s">
        <v>146</v>
      </c>
      <c r="E837" s="8">
        <v>3438</v>
      </c>
      <c r="F837" s="8">
        <v>49605</v>
      </c>
      <c r="G837" s="8">
        <v>252</v>
      </c>
    </row>
    <row r="838" spans="1:7" s="123" customFormat="1" ht="18" customHeight="1">
      <c r="A838" s="4" t="s">
        <v>143</v>
      </c>
      <c r="B838" s="4" t="s">
        <v>144</v>
      </c>
      <c r="C838" s="4" t="s">
        <v>226</v>
      </c>
      <c r="D838" s="4" t="s">
        <v>227</v>
      </c>
      <c r="E838" s="8">
        <v>62</v>
      </c>
      <c r="F838" s="8">
        <v>0</v>
      </c>
      <c r="G838" s="8">
        <v>0</v>
      </c>
    </row>
    <row r="839" spans="1:7" s="123" customFormat="1" ht="18" customHeight="1">
      <c r="A839" s="4" t="s">
        <v>143</v>
      </c>
      <c r="B839" s="4" t="s">
        <v>144</v>
      </c>
      <c r="C839" s="4" t="s">
        <v>180</v>
      </c>
      <c r="D839" s="4" t="s">
        <v>181</v>
      </c>
      <c r="E839" s="8">
        <v>637</v>
      </c>
      <c r="F839" s="8">
        <v>2084</v>
      </c>
      <c r="G839" s="8">
        <v>0</v>
      </c>
    </row>
    <row r="840" spans="1:7" s="123" customFormat="1" ht="18" customHeight="1">
      <c r="A840" s="4" t="s">
        <v>143</v>
      </c>
      <c r="B840" s="4" t="s">
        <v>144</v>
      </c>
      <c r="C840" s="4" t="s">
        <v>182</v>
      </c>
      <c r="D840" s="4" t="s">
        <v>183</v>
      </c>
      <c r="E840" s="8">
        <v>726</v>
      </c>
      <c r="F840" s="8">
        <v>328</v>
      </c>
      <c r="G840" s="8">
        <v>0</v>
      </c>
    </row>
    <row r="841" spans="1:7" s="123" customFormat="1" ht="18" customHeight="1">
      <c r="A841" s="4" t="s">
        <v>143</v>
      </c>
      <c r="B841" s="4" t="s">
        <v>144</v>
      </c>
      <c r="C841" s="4" t="s">
        <v>182</v>
      </c>
      <c r="D841" s="4" t="s">
        <v>233</v>
      </c>
      <c r="E841" s="8">
        <v>253</v>
      </c>
      <c r="F841" s="8">
        <v>9204</v>
      </c>
      <c r="G841" s="8">
        <v>219</v>
      </c>
    </row>
    <row r="842" spans="1:7" s="123" customFormat="1" ht="18" customHeight="1">
      <c r="A842" s="4" t="s">
        <v>143</v>
      </c>
      <c r="B842" s="4" t="s">
        <v>144</v>
      </c>
      <c r="C842" s="4" t="s">
        <v>184</v>
      </c>
      <c r="D842" s="4" t="s">
        <v>185</v>
      </c>
      <c r="E842" s="8">
        <v>586</v>
      </c>
      <c r="F842" s="8">
        <v>908</v>
      </c>
      <c r="G842" s="8">
        <v>0</v>
      </c>
    </row>
    <row r="843" spans="1:7" s="123" customFormat="1" ht="18" customHeight="1">
      <c r="A843" s="4" t="s">
        <v>143</v>
      </c>
      <c r="B843" s="4" t="s">
        <v>144</v>
      </c>
      <c r="C843" s="4" t="s">
        <v>153</v>
      </c>
      <c r="D843" s="4" t="s">
        <v>154</v>
      </c>
      <c r="E843" s="8">
        <v>242</v>
      </c>
      <c r="F843" s="8">
        <v>519</v>
      </c>
      <c r="G843" s="8">
        <v>0</v>
      </c>
    </row>
    <row r="844" spans="1:7" s="123" customFormat="1" ht="18" customHeight="1">
      <c r="A844" s="4" t="s">
        <v>143</v>
      </c>
      <c r="B844" s="4" t="s">
        <v>144</v>
      </c>
      <c r="C844" s="4" t="s">
        <v>153</v>
      </c>
      <c r="D844" s="4" t="s">
        <v>155</v>
      </c>
      <c r="E844" s="8">
        <v>0</v>
      </c>
      <c r="F844" s="8">
        <v>0</v>
      </c>
      <c r="G844" s="8">
        <v>0</v>
      </c>
    </row>
    <row r="845" spans="1:7" s="123" customFormat="1" ht="18" customHeight="1">
      <c r="A845" s="4" t="s">
        <v>143</v>
      </c>
      <c r="B845" s="4" t="s">
        <v>144</v>
      </c>
      <c r="C845" s="4" t="s">
        <v>153</v>
      </c>
      <c r="D845" s="4" t="s">
        <v>186</v>
      </c>
      <c r="E845" s="8">
        <v>28706</v>
      </c>
      <c r="F845" s="8">
        <v>326481</v>
      </c>
      <c r="G845" s="8">
        <v>86</v>
      </c>
    </row>
    <row r="846" spans="1:7" s="123" customFormat="1" ht="18" customHeight="1">
      <c r="A846" s="4" t="s">
        <v>143</v>
      </c>
      <c r="B846" s="4" t="s">
        <v>144</v>
      </c>
      <c r="C846" s="4" t="s">
        <v>153</v>
      </c>
      <c r="D846" s="4" t="s">
        <v>157</v>
      </c>
      <c r="E846" s="8">
        <v>101707</v>
      </c>
      <c r="F846" s="8">
        <v>168680</v>
      </c>
      <c r="G846" s="8">
        <v>14340</v>
      </c>
    </row>
    <row r="847" spans="1:7" s="123" customFormat="1" ht="18" customHeight="1">
      <c r="A847" s="4" t="s">
        <v>143</v>
      </c>
      <c r="B847" s="4" t="s">
        <v>144</v>
      </c>
      <c r="C847" s="4" t="s">
        <v>230</v>
      </c>
      <c r="D847" s="4" t="s">
        <v>231</v>
      </c>
      <c r="E847" s="8">
        <v>755</v>
      </c>
      <c r="F847" s="8">
        <v>1728</v>
      </c>
      <c r="G847" s="8">
        <v>0</v>
      </c>
    </row>
    <row r="848" spans="1:7" s="123" customFormat="1" ht="18" customHeight="1">
      <c r="A848" s="4" t="s">
        <v>143</v>
      </c>
      <c r="B848" s="4" t="s">
        <v>289</v>
      </c>
      <c r="C848" s="4" t="s">
        <v>143</v>
      </c>
      <c r="D848" s="4" t="s">
        <v>144</v>
      </c>
      <c r="E848" s="8">
        <v>4</v>
      </c>
      <c r="F848" s="8">
        <v>0</v>
      </c>
      <c r="G848" s="8">
        <v>0</v>
      </c>
    </row>
    <row r="849" spans="1:7" s="123" customFormat="1" ht="18" customHeight="1">
      <c r="A849" s="4" t="s">
        <v>143</v>
      </c>
      <c r="B849" s="4" t="s">
        <v>290</v>
      </c>
      <c r="C849" s="4" t="s">
        <v>143</v>
      </c>
      <c r="D849" s="4" t="s">
        <v>144</v>
      </c>
      <c r="E849" s="8">
        <v>4</v>
      </c>
      <c r="F849" s="8">
        <v>0</v>
      </c>
      <c r="G849" s="8">
        <v>0</v>
      </c>
    </row>
    <row r="850" spans="1:7" s="123" customFormat="1" ht="18" customHeight="1">
      <c r="A850" s="4" t="s">
        <v>143</v>
      </c>
      <c r="B850" s="4" t="s">
        <v>291</v>
      </c>
      <c r="C850" s="4" t="s">
        <v>143</v>
      </c>
      <c r="D850" s="4" t="s">
        <v>144</v>
      </c>
      <c r="E850" s="8">
        <v>383</v>
      </c>
      <c r="F850" s="8">
        <v>3019</v>
      </c>
      <c r="G850" s="8">
        <v>0</v>
      </c>
    </row>
    <row r="851" spans="1:7" s="123" customFormat="1" ht="18" customHeight="1">
      <c r="A851" s="4" t="s">
        <v>143</v>
      </c>
      <c r="B851" s="4" t="s">
        <v>291</v>
      </c>
      <c r="C851" s="4" t="s">
        <v>143</v>
      </c>
      <c r="D851" s="4" t="s">
        <v>291</v>
      </c>
      <c r="E851" s="8">
        <v>0</v>
      </c>
      <c r="F851" s="8">
        <v>0</v>
      </c>
      <c r="G851" s="8">
        <v>0</v>
      </c>
    </row>
    <row r="852" spans="1:7" s="123" customFormat="1" ht="18" customHeight="1">
      <c r="A852" s="4" t="s">
        <v>143</v>
      </c>
      <c r="B852" s="4" t="s">
        <v>291</v>
      </c>
      <c r="C852" s="4" t="s">
        <v>143</v>
      </c>
      <c r="D852" s="4" t="s">
        <v>232</v>
      </c>
      <c r="E852" s="8">
        <v>53</v>
      </c>
      <c r="F852" s="8">
        <v>415</v>
      </c>
      <c r="G852" s="8">
        <v>0</v>
      </c>
    </row>
    <row r="853" spans="1:7" s="123" customFormat="1" ht="18" customHeight="1">
      <c r="A853" s="4" t="s">
        <v>143</v>
      </c>
      <c r="B853" s="4" t="s">
        <v>291</v>
      </c>
      <c r="C853" s="4" t="s">
        <v>143</v>
      </c>
      <c r="D853" s="4" t="s">
        <v>258</v>
      </c>
      <c r="E853" s="8">
        <v>11</v>
      </c>
      <c r="F853" s="8">
        <v>121</v>
      </c>
      <c r="G853" s="8">
        <v>0</v>
      </c>
    </row>
    <row r="854" spans="1:7" s="123" customFormat="1" ht="18" customHeight="1">
      <c r="A854" s="4" t="s">
        <v>143</v>
      </c>
      <c r="B854" s="4" t="s">
        <v>291</v>
      </c>
      <c r="C854" s="4" t="s">
        <v>143</v>
      </c>
      <c r="D854" s="4" t="s">
        <v>296</v>
      </c>
      <c r="E854" s="8">
        <v>200</v>
      </c>
      <c r="F854" s="8">
        <v>749</v>
      </c>
      <c r="G854" s="8">
        <v>0</v>
      </c>
    </row>
    <row r="855" spans="1:7" s="123" customFormat="1" ht="18" customHeight="1">
      <c r="A855" s="4" t="s">
        <v>143</v>
      </c>
      <c r="B855" s="4" t="s">
        <v>292</v>
      </c>
      <c r="C855" s="4" t="s">
        <v>143</v>
      </c>
      <c r="D855" s="4" t="s">
        <v>144</v>
      </c>
      <c r="E855" s="8">
        <v>9</v>
      </c>
      <c r="F855" s="8">
        <v>0</v>
      </c>
      <c r="G855" s="8">
        <v>0</v>
      </c>
    </row>
    <row r="856" spans="1:7" s="123" customFormat="1" ht="18" customHeight="1">
      <c r="A856" s="4" t="s">
        <v>143</v>
      </c>
      <c r="B856" s="4" t="s">
        <v>215</v>
      </c>
      <c r="C856" s="4" t="s">
        <v>139</v>
      </c>
      <c r="D856" s="4" t="s">
        <v>140</v>
      </c>
      <c r="E856" s="8">
        <v>5739</v>
      </c>
      <c r="F856" s="8">
        <v>903</v>
      </c>
      <c r="G856" s="8">
        <v>0</v>
      </c>
    </row>
    <row r="857" spans="1:7" s="123" customFormat="1" ht="18" customHeight="1">
      <c r="A857" s="4" t="s">
        <v>143</v>
      </c>
      <c r="B857" s="4" t="s">
        <v>215</v>
      </c>
      <c r="C857" s="4" t="s">
        <v>139</v>
      </c>
      <c r="D857" s="4" t="s">
        <v>205</v>
      </c>
      <c r="E857" s="8">
        <v>3289</v>
      </c>
      <c r="F857" s="8">
        <v>722</v>
      </c>
      <c r="G857" s="8">
        <v>0</v>
      </c>
    </row>
    <row r="858" spans="1:7" s="123" customFormat="1" ht="18" customHeight="1">
      <c r="A858" s="4" t="s">
        <v>143</v>
      </c>
      <c r="B858" s="4" t="s">
        <v>215</v>
      </c>
      <c r="C858" s="4" t="s">
        <v>143</v>
      </c>
      <c r="D858" s="4" t="s">
        <v>287</v>
      </c>
      <c r="E858" s="8">
        <v>80</v>
      </c>
      <c r="F858" s="8">
        <v>29</v>
      </c>
      <c r="G858" s="8">
        <v>0</v>
      </c>
    </row>
    <row r="859" spans="1:7" s="123" customFormat="1" ht="18" customHeight="1">
      <c r="A859" s="4" t="s">
        <v>143</v>
      </c>
      <c r="B859" s="4" t="s">
        <v>215</v>
      </c>
      <c r="C859" s="4" t="s">
        <v>143</v>
      </c>
      <c r="D859" s="4" t="s">
        <v>214</v>
      </c>
      <c r="E859" s="8">
        <v>1031</v>
      </c>
      <c r="F859" s="8">
        <v>4</v>
      </c>
      <c r="G859" s="8">
        <v>0</v>
      </c>
    </row>
    <row r="860" spans="1:7" s="123" customFormat="1" ht="18" customHeight="1">
      <c r="A860" s="4" t="s">
        <v>143</v>
      </c>
      <c r="B860" s="4" t="s">
        <v>215</v>
      </c>
      <c r="C860" s="4" t="s">
        <v>143</v>
      </c>
      <c r="D860" s="4" t="s">
        <v>144</v>
      </c>
      <c r="E860" s="8">
        <v>4915</v>
      </c>
      <c r="F860" s="8">
        <v>659</v>
      </c>
      <c r="G860" s="8">
        <v>0</v>
      </c>
    </row>
    <row r="861" spans="1:7" s="123" customFormat="1" ht="18" customHeight="1">
      <c r="A861" s="4" t="s">
        <v>143</v>
      </c>
      <c r="B861" s="4" t="s">
        <v>215</v>
      </c>
      <c r="C861" s="4" t="s">
        <v>143</v>
      </c>
      <c r="D861" s="4" t="s">
        <v>232</v>
      </c>
      <c r="E861" s="8">
        <v>0</v>
      </c>
      <c r="F861" s="8">
        <v>0</v>
      </c>
      <c r="G861" s="8">
        <v>0</v>
      </c>
    </row>
    <row r="862" spans="1:7" s="123" customFormat="1" ht="18" customHeight="1">
      <c r="A862" s="4" t="s">
        <v>143</v>
      </c>
      <c r="B862" s="4" t="s">
        <v>215</v>
      </c>
      <c r="C862" s="4" t="s">
        <v>143</v>
      </c>
      <c r="D862" s="4" t="s">
        <v>216</v>
      </c>
      <c r="E862" s="8">
        <v>1</v>
      </c>
      <c r="F862" s="8">
        <v>0</v>
      </c>
      <c r="G862" s="8">
        <v>0</v>
      </c>
    </row>
    <row r="863" spans="1:7" s="123" customFormat="1" ht="18" customHeight="1">
      <c r="A863" s="4" t="s">
        <v>143</v>
      </c>
      <c r="B863" s="4" t="s">
        <v>215</v>
      </c>
      <c r="C863" s="4" t="s">
        <v>143</v>
      </c>
      <c r="D863" s="4" t="s">
        <v>217</v>
      </c>
      <c r="E863" s="8">
        <v>0</v>
      </c>
      <c r="F863" s="8">
        <v>0</v>
      </c>
      <c r="G863" s="8">
        <v>0</v>
      </c>
    </row>
    <row r="864" spans="1:7" s="123" customFormat="1" ht="18" customHeight="1">
      <c r="A864" s="4" t="s">
        <v>143</v>
      </c>
      <c r="B864" s="4" t="s">
        <v>215</v>
      </c>
      <c r="C864" s="4" t="s">
        <v>143</v>
      </c>
      <c r="D864" s="4" t="s">
        <v>218</v>
      </c>
      <c r="E864" s="8">
        <v>8958</v>
      </c>
      <c r="F864" s="8">
        <v>266</v>
      </c>
      <c r="G864" s="8">
        <v>0</v>
      </c>
    </row>
    <row r="865" spans="1:7" s="123" customFormat="1" ht="18" customHeight="1">
      <c r="A865" s="4" t="s">
        <v>143</v>
      </c>
      <c r="B865" s="4" t="s">
        <v>215</v>
      </c>
      <c r="C865" s="4" t="s">
        <v>143</v>
      </c>
      <c r="D865" s="4" t="s">
        <v>219</v>
      </c>
      <c r="E865" s="8">
        <v>0</v>
      </c>
      <c r="F865" s="8">
        <v>0</v>
      </c>
      <c r="G865" s="8">
        <v>0</v>
      </c>
    </row>
    <row r="866" spans="1:7" s="123" customFormat="1" ht="18" customHeight="1">
      <c r="A866" s="4" t="s">
        <v>143</v>
      </c>
      <c r="B866" s="4" t="s">
        <v>215</v>
      </c>
      <c r="C866" s="4" t="s">
        <v>226</v>
      </c>
      <c r="D866" s="4" t="s">
        <v>227</v>
      </c>
      <c r="E866" s="8">
        <v>1</v>
      </c>
      <c r="F866" s="8">
        <v>0</v>
      </c>
      <c r="G866" s="8">
        <v>0</v>
      </c>
    </row>
    <row r="867" spans="1:7" s="123" customFormat="1" ht="18" customHeight="1">
      <c r="A867" s="4" t="s">
        <v>143</v>
      </c>
      <c r="B867" s="4" t="s">
        <v>215</v>
      </c>
      <c r="C867" s="4" t="s">
        <v>230</v>
      </c>
      <c r="D867" s="4" t="s">
        <v>231</v>
      </c>
      <c r="E867" s="8">
        <v>0</v>
      </c>
      <c r="F867" s="8">
        <v>0</v>
      </c>
      <c r="G867" s="8">
        <v>0</v>
      </c>
    </row>
    <row r="868" spans="1:7" s="123" customFormat="1" ht="18" customHeight="1">
      <c r="A868" s="4" t="s">
        <v>143</v>
      </c>
      <c r="B868" s="4" t="s">
        <v>232</v>
      </c>
      <c r="C868" s="4" t="s">
        <v>149</v>
      </c>
      <c r="D868" s="4" t="s">
        <v>150</v>
      </c>
      <c r="E868" s="8">
        <v>62731</v>
      </c>
      <c r="F868" s="8">
        <v>94390</v>
      </c>
      <c r="G868" s="8">
        <v>0</v>
      </c>
    </row>
    <row r="869" spans="1:7" s="123" customFormat="1" ht="18" customHeight="1">
      <c r="A869" s="4" t="s">
        <v>143</v>
      </c>
      <c r="B869" s="4" t="s">
        <v>232</v>
      </c>
      <c r="C869" s="4" t="s">
        <v>210</v>
      </c>
      <c r="D869" s="4" t="s">
        <v>270</v>
      </c>
      <c r="E869" s="8">
        <v>47</v>
      </c>
      <c r="F869" s="8">
        <v>452</v>
      </c>
      <c r="G869" s="8">
        <v>0</v>
      </c>
    </row>
    <row r="870" spans="1:7" s="123" customFormat="1" ht="18" customHeight="1">
      <c r="A870" s="4" t="s">
        <v>143</v>
      </c>
      <c r="B870" s="4" t="s">
        <v>232</v>
      </c>
      <c r="C870" s="4" t="s">
        <v>210</v>
      </c>
      <c r="D870" s="4" t="s">
        <v>251</v>
      </c>
      <c r="E870" s="8">
        <v>156</v>
      </c>
      <c r="F870" s="8">
        <v>1180</v>
      </c>
      <c r="G870" s="8">
        <v>0</v>
      </c>
    </row>
    <row r="871" spans="1:7" s="123" customFormat="1" ht="18" customHeight="1">
      <c r="A871" s="4" t="s">
        <v>143</v>
      </c>
      <c r="B871" s="4" t="s">
        <v>232</v>
      </c>
      <c r="C871" s="4" t="s">
        <v>143</v>
      </c>
      <c r="D871" s="4" t="s">
        <v>144</v>
      </c>
      <c r="E871" s="8">
        <v>49402</v>
      </c>
      <c r="F871" s="8">
        <v>77736</v>
      </c>
      <c r="G871" s="8">
        <v>14</v>
      </c>
    </row>
    <row r="872" spans="1:7" s="123" customFormat="1" ht="18" customHeight="1">
      <c r="A872" s="4" t="s">
        <v>143</v>
      </c>
      <c r="B872" s="4" t="s">
        <v>232</v>
      </c>
      <c r="C872" s="4" t="s">
        <v>143</v>
      </c>
      <c r="D872" s="4" t="s">
        <v>291</v>
      </c>
      <c r="E872" s="8">
        <v>76</v>
      </c>
      <c r="F872" s="8">
        <v>3104</v>
      </c>
      <c r="G872" s="8">
        <v>0</v>
      </c>
    </row>
    <row r="873" spans="1:7" s="123" customFormat="1" ht="18" customHeight="1">
      <c r="A873" s="4" t="s">
        <v>143</v>
      </c>
      <c r="B873" s="4" t="s">
        <v>232</v>
      </c>
      <c r="C873" s="4" t="s">
        <v>143</v>
      </c>
      <c r="D873" s="4" t="s">
        <v>232</v>
      </c>
      <c r="E873" s="8">
        <v>25</v>
      </c>
      <c r="F873" s="8">
        <v>0</v>
      </c>
      <c r="G873" s="8">
        <v>0</v>
      </c>
    </row>
    <row r="874" spans="1:7" s="123" customFormat="1" ht="18" customHeight="1">
      <c r="A874" s="4" t="s">
        <v>143</v>
      </c>
      <c r="B874" s="4" t="s">
        <v>232</v>
      </c>
      <c r="C874" s="4" t="s">
        <v>143</v>
      </c>
      <c r="D874" s="4" t="s">
        <v>294</v>
      </c>
      <c r="E874" s="8">
        <v>3232</v>
      </c>
      <c r="F874" s="8">
        <v>19873</v>
      </c>
      <c r="G874" s="8">
        <v>0</v>
      </c>
    </row>
    <row r="875" spans="1:7" s="123" customFormat="1" ht="18" customHeight="1">
      <c r="A875" s="4" t="s">
        <v>143</v>
      </c>
      <c r="B875" s="4" t="s">
        <v>232</v>
      </c>
      <c r="C875" s="4" t="s">
        <v>143</v>
      </c>
      <c r="D875" s="4" t="s">
        <v>217</v>
      </c>
      <c r="E875" s="8">
        <v>160</v>
      </c>
      <c r="F875" s="8">
        <v>17182</v>
      </c>
      <c r="G875" s="8">
        <v>0</v>
      </c>
    </row>
    <row r="876" spans="1:7" s="123" customFormat="1" ht="18" customHeight="1">
      <c r="A876" s="4" t="s">
        <v>143</v>
      </c>
      <c r="B876" s="4" t="s">
        <v>232</v>
      </c>
      <c r="C876" s="4" t="s">
        <v>143</v>
      </c>
      <c r="D876" s="4" t="s">
        <v>258</v>
      </c>
      <c r="E876" s="8">
        <v>309</v>
      </c>
      <c r="F876" s="8">
        <v>10351</v>
      </c>
      <c r="G876" s="8">
        <v>0</v>
      </c>
    </row>
    <row r="877" spans="1:7" s="123" customFormat="1" ht="18" customHeight="1">
      <c r="A877" s="4" t="s">
        <v>143</v>
      </c>
      <c r="B877" s="4" t="s">
        <v>232</v>
      </c>
      <c r="C877" s="4" t="s">
        <v>143</v>
      </c>
      <c r="D877" s="4" t="s">
        <v>296</v>
      </c>
      <c r="E877" s="8">
        <v>39</v>
      </c>
      <c r="F877" s="8">
        <v>2247</v>
      </c>
      <c r="G877" s="8">
        <v>0</v>
      </c>
    </row>
    <row r="878" spans="1:7" s="123" customFormat="1" ht="18" customHeight="1">
      <c r="A878" s="4" t="s">
        <v>143</v>
      </c>
      <c r="B878" s="4" t="s">
        <v>232</v>
      </c>
      <c r="C878" s="4" t="s">
        <v>143</v>
      </c>
      <c r="D878" s="4" t="s">
        <v>259</v>
      </c>
      <c r="E878" s="8">
        <v>390</v>
      </c>
      <c r="F878" s="8">
        <v>14789</v>
      </c>
      <c r="G878" s="8">
        <v>0</v>
      </c>
    </row>
    <row r="879" spans="1:7" s="123" customFormat="1" ht="18" customHeight="1">
      <c r="A879" s="4" t="s">
        <v>143</v>
      </c>
      <c r="B879" s="4" t="s">
        <v>232</v>
      </c>
      <c r="C879" s="4" t="s">
        <v>175</v>
      </c>
      <c r="D879" s="4" t="s">
        <v>176</v>
      </c>
      <c r="E879" s="8">
        <v>0</v>
      </c>
      <c r="F879" s="8">
        <v>0</v>
      </c>
      <c r="G879" s="8">
        <v>0</v>
      </c>
    </row>
    <row r="880" spans="1:7" s="123" customFormat="1" ht="18" customHeight="1">
      <c r="A880" s="4" t="s">
        <v>143</v>
      </c>
      <c r="B880" s="4" t="s">
        <v>293</v>
      </c>
      <c r="C880" s="4" t="s">
        <v>143</v>
      </c>
      <c r="D880" s="4" t="s">
        <v>144</v>
      </c>
      <c r="E880" s="8">
        <v>20</v>
      </c>
      <c r="F880" s="8">
        <v>0</v>
      </c>
      <c r="G880" s="8">
        <v>0</v>
      </c>
    </row>
    <row r="881" spans="1:7" s="123" customFormat="1" ht="18" customHeight="1">
      <c r="A881" s="4" t="s">
        <v>143</v>
      </c>
      <c r="B881" s="4" t="s">
        <v>216</v>
      </c>
      <c r="C881" s="4" t="s">
        <v>139</v>
      </c>
      <c r="D881" s="4" t="s">
        <v>140</v>
      </c>
      <c r="E881" s="8">
        <v>5403</v>
      </c>
      <c r="F881" s="8">
        <v>76</v>
      </c>
      <c r="G881" s="8">
        <v>0</v>
      </c>
    </row>
    <row r="882" spans="1:7" s="123" customFormat="1" ht="18" customHeight="1">
      <c r="A882" s="4" t="s">
        <v>143</v>
      </c>
      <c r="B882" s="4" t="s">
        <v>216</v>
      </c>
      <c r="C882" s="4" t="s">
        <v>139</v>
      </c>
      <c r="D882" s="4" t="s">
        <v>205</v>
      </c>
      <c r="E882" s="8">
        <v>2221</v>
      </c>
      <c r="F882" s="8">
        <v>173</v>
      </c>
      <c r="G882" s="8">
        <v>0</v>
      </c>
    </row>
    <row r="883" spans="1:7" s="123" customFormat="1" ht="18" customHeight="1">
      <c r="A883" s="4" t="s">
        <v>143</v>
      </c>
      <c r="B883" s="4" t="s">
        <v>216</v>
      </c>
      <c r="C883" s="4" t="s">
        <v>143</v>
      </c>
      <c r="D883" s="4" t="s">
        <v>287</v>
      </c>
      <c r="E883" s="8">
        <v>6</v>
      </c>
      <c r="F883" s="8">
        <v>0</v>
      </c>
      <c r="G883" s="8">
        <v>0</v>
      </c>
    </row>
    <row r="884" spans="1:7" s="123" customFormat="1" ht="18" customHeight="1">
      <c r="A884" s="4" t="s">
        <v>143</v>
      </c>
      <c r="B884" s="4" t="s">
        <v>216</v>
      </c>
      <c r="C884" s="4" t="s">
        <v>143</v>
      </c>
      <c r="D884" s="4" t="s">
        <v>214</v>
      </c>
      <c r="E884" s="8">
        <v>829</v>
      </c>
      <c r="F884" s="8">
        <v>82</v>
      </c>
      <c r="G884" s="8">
        <v>0</v>
      </c>
    </row>
    <row r="885" spans="1:7" s="123" customFormat="1" ht="18" customHeight="1">
      <c r="A885" s="4" t="s">
        <v>143</v>
      </c>
      <c r="B885" s="4" t="s">
        <v>216</v>
      </c>
      <c r="C885" s="4" t="s">
        <v>143</v>
      </c>
      <c r="D885" s="4" t="s">
        <v>144</v>
      </c>
      <c r="E885" s="8">
        <v>3913</v>
      </c>
      <c r="F885" s="8">
        <v>261</v>
      </c>
      <c r="G885" s="8">
        <v>0</v>
      </c>
    </row>
    <row r="886" spans="1:7" s="123" customFormat="1" ht="18" customHeight="1">
      <c r="A886" s="4" t="s">
        <v>143</v>
      </c>
      <c r="B886" s="4" t="s">
        <v>216</v>
      </c>
      <c r="C886" s="4" t="s">
        <v>143</v>
      </c>
      <c r="D886" s="4" t="s">
        <v>215</v>
      </c>
      <c r="E886" s="8">
        <v>1</v>
      </c>
      <c r="F886" s="8">
        <v>0</v>
      </c>
      <c r="G886" s="8">
        <v>0</v>
      </c>
    </row>
    <row r="887" spans="1:7" s="123" customFormat="1" ht="18" customHeight="1">
      <c r="A887" s="4" t="s">
        <v>143</v>
      </c>
      <c r="B887" s="4" t="s">
        <v>216</v>
      </c>
      <c r="C887" s="4" t="s">
        <v>143</v>
      </c>
      <c r="D887" s="4" t="s">
        <v>218</v>
      </c>
      <c r="E887" s="8">
        <v>6882</v>
      </c>
      <c r="F887" s="8">
        <v>3349</v>
      </c>
      <c r="G887" s="8">
        <v>0</v>
      </c>
    </row>
    <row r="888" spans="1:7" s="123" customFormat="1" ht="18" customHeight="1">
      <c r="A888" s="4" t="s">
        <v>143</v>
      </c>
      <c r="B888" s="4" t="s">
        <v>294</v>
      </c>
      <c r="C888" s="4" t="s">
        <v>143</v>
      </c>
      <c r="D888" s="4" t="s">
        <v>144</v>
      </c>
      <c r="E888" s="8">
        <v>256</v>
      </c>
      <c r="F888" s="8">
        <v>2774</v>
      </c>
      <c r="G888" s="8">
        <v>0</v>
      </c>
    </row>
    <row r="889" spans="1:7" s="123" customFormat="1" ht="18" customHeight="1">
      <c r="A889" s="4" t="s">
        <v>143</v>
      </c>
      <c r="B889" s="4" t="s">
        <v>294</v>
      </c>
      <c r="C889" s="4" t="s">
        <v>143</v>
      </c>
      <c r="D889" s="4" t="s">
        <v>232</v>
      </c>
      <c r="E889" s="8">
        <v>2898</v>
      </c>
      <c r="F889" s="8">
        <v>11341</v>
      </c>
      <c r="G889" s="8">
        <v>0</v>
      </c>
    </row>
    <row r="890" spans="1:7" s="123" customFormat="1" ht="18" customHeight="1">
      <c r="A890" s="4" t="s">
        <v>143</v>
      </c>
      <c r="B890" s="4" t="s">
        <v>294</v>
      </c>
      <c r="C890" s="4" t="s">
        <v>143</v>
      </c>
      <c r="D890" s="4" t="s">
        <v>294</v>
      </c>
      <c r="E890" s="8">
        <v>3</v>
      </c>
      <c r="F890" s="8">
        <v>1</v>
      </c>
      <c r="G890" s="8">
        <v>0</v>
      </c>
    </row>
    <row r="891" spans="1:7" s="123" customFormat="1" ht="18" customHeight="1">
      <c r="A891" s="4" t="s">
        <v>143</v>
      </c>
      <c r="B891" s="4" t="s">
        <v>294</v>
      </c>
      <c r="C891" s="4" t="s">
        <v>143</v>
      </c>
      <c r="D891" s="4" t="s">
        <v>217</v>
      </c>
      <c r="E891" s="8">
        <v>325</v>
      </c>
      <c r="F891" s="8">
        <v>803</v>
      </c>
      <c r="G891" s="8">
        <v>0</v>
      </c>
    </row>
    <row r="892" spans="1:7" s="123" customFormat="1" ht="18" customHeight="1">
      <c r="A892" s="4" t="s">
        <v>143</v>
      </c>
      <c r="B892" s="4" t="s">
        <v>294</v>
      </c>
      <c r="C892" s="4" t="s">
        <v>143</v>
      </c>
      <c r="D892" s="4" t="s">
        <v>259</v>
      </c>
      <c r="E892" s="8">
        <v>232</v>
      </c>
      <c r="F892" s="8">
        <v>376</v>
      </c>
      <c r="G892" s="8">
        <v>0</v>
      </c>
    </row>
    <row r="893" spans="1:7" s="123" customFormat="1" ht="18" customHeight="1">
      <c r="A893" s="4" t="s">
        <v>143</v>
      </c>
      <c r="B893" s="4" t="s">
        <v>217</v>
      </c>
      <c r="C893" s="4" t="s">
        <v>139</v>
      </c>
      <c r="D893" s="4" t="s">
        <v>140</v>
      </c>
      <c r="E893" s="8">
        <v>0</v>
      </c>
      <c r="F893" s="8">
        <v>0</v>
      </c>
      <c r="G893" s="8">
        <v>0</v>
      </c>
    </row>
    <row r="894" spans="1:7" s="123" customFormat="1" ht="18" customHeight="1">
      <c r="A894" s="4" t="s">
        <v>143</v>
      </c>
      <c r="B894" s="4" t="s">
        <v>217</v>
      </c>
      <c r="C894" s="4" t="s">
        <v>139</v>
      </c>
      <c r="D894" s="4" t="s">
        <v>205</v>
      </c>
      <c r="E894" s="8">
        <v>0</v>
      </c>
      <c r="F894" s="8">
        <v>0</v>
      </c>
      <c r="G894" s="8">
        <v>0</v>
      </c>
    </row>
    <row r="895" spans="1:7" s="123" customFormat="1" ht="18" customHeight="1">
      <c r="A895" s="4" t="s">
        <v>143</v>
      </c>
      <c r="B895" s="4" t="s">
        <v>217</v>
      </c>
      <c r="C895" s="4" t="s">
        <v>149</v>
      </c>
      <c r="D895" s="4" t="s">
        <v>150</v>
      </c>
      <c r="E895" s="8">
        <v>213</v>
      </c>
      <c r="F895" s="8">
        <v>0</v>
      </c>
      <c r="G895" s="8">
        <v>0</v>
      </c>
    </row>
    <row r="896" spans="1:7" s="123" customFormat="1" ht="18" customHeight="1">
      <c r="A896" s="4" t="s">
        <v>143</v>
      </c>
      <c r="B896" s="4" t="s">
        <v>217</v>
      </c>
      <c r="C896" s="4" t="s">
        <v>210</v>
      </c>
      <c r="D896" s="4" t="s">
        <v>211</v>
      </c>
      <c r="E896" s="8">
        <v>48</v>
      </c>
      <c r="F896" s="8">
        <v>0</v>
      </c>
      <c r="G896" s="8">
        <v>0</v>
      </c>
    </row>
    <row r="897" spans="1:7" s="123" customFormat="1" ht="18" customHeight="1">
      <c r="A897" s="4" t="s">
        <v>143</v>
      </c>
      <c r="B897" s="4" t="s">
        <v>217</v>
      </c>
      <c r="C897" s="4" t="s">
        <v>166</v>
      </c>
      <c r="D897" s="4" t="s">
        <v>167</v>
      </c>
      <c r="E897" s="8">
        <v>288</v>
      </c>
      <c r="F897" s="8">
        <v>0</v>
      </c>
      <c r="G897" s="8">
        <v>0</v>
      </c>
    </row>
    <row r="898" spans="1:7" s="123" customFormat="1" ht="18" customHeight="1">
      <c r="A898" s="4" t="s">
        <v>143</v>
      </c>
      <c r="B898" s="4" t="s">
        <v>217</v>
      </c>
      <c r="C898" s="4" t="s">
        <v>166</v>
      </c>
      <c r="D898" s="4" t="s">
        <v>242</v>
      </c>
      <c r="E898" s="8">
        <v>12</v>
      </c>
      <c r="F898" s="8">
        <v>0</v>
      </c>
      <c r="G898" s="8">
        <v>0</v>
      </c>
    </row>
    <row r="899" spans="1:7" s="123" customFormat="1" ht="18" customHeight="1">
      <c r="A899" s="4" t="s">
        <v>143</v>
      </c>
      <c r="B899" s="4" t="s">
        <v>217</v>
      </c>
      <c r="C899" s="4" t="s">
        <v>143</v>
      </c>
      <c r="D899" s="4" t="s">
        <v>214</v>
      </c>
      <c r="E899" s="8">
        <v>0</v>
      </c>
      <c r="F899" s="8">
        <v>0</v>
      </c>
      <c r="G899" s="8">
        <v>0</v>
      </c>
    </row>
    <row r="900" spans="1:7" s="123" customFormat="1" ht="18" customHeight="1">
      <c r="A900" s="4" t="s">
        <v>143</v>
      </c>
      <c r="B900" s="4" t="s">
        <v>217</v>
      </c>
      <c r="C900" s="4" t="s">
        <v>143</v>
      </c>
      <c r="D900" s="4" t="s">
        <v>144</v>
      </c>
      <c r="E900" s="8">
        <v>2377</v>
      </c>
      <c r="F900" s="8">
        <v>5146</v>
      </c>
      <c r="G900" s="8">
        <v>0</v>
      </c>
    </row>
    <row r="901" spans="1:7" s="123" customFormat="1" ht="18" customHeight="1">
      <c r="A901" s="4" t="s">
        <v>143</v>
      </c>
      <c r="B901" s="4" t="s">
        <v>217</v>
      </c>
      <c r="C901" s="4" t="s">
        <v>143</v>
      </c>
      <c r="D901" s="4" t="s">
        <v>215</v>
      </c>
      <c r="E901" s="8">
        <v>0</v>
      </c>
      <c r="F901" s="8">
        <v>0</v>
      </c>
      <c r="G901" s="8">
        <v>0</v>
      </c>
    </row>
    <row r="902" spans="1:7" s="123" customFormat="1" ht="18" customHeight="1">
      <c r="A902" s="4" t="s">
        <v>143</v>
      </c>
      <c r="B902" s="4" t="s">
        <v>217</v>
      </c>
      <c r="C902" s="4" t="s">
        <v>143</v>
      </c>
      <c r="D902" s="4" t="s">
        <v>232</v>
      </c>
      <c r="E902" s="8">
        <v>108</v>
      </c>
      <c r="F902" s="8">
        <v>3007</v>
      </c>
      <c r="G902" s="8">
        <v>0</v>
      </c>
    </row>
    <row r="903" spans="1:7" s="123" customFormat="1" ht="18" customHeight="1">
      <c r="A903" s="4" t="s">
        <v>143</v>
      </c>
      <c r="B903" s="4" t="s">
        <v>217</v>
      </c>
      <c r="C903" s="4" t="s">
        <v>143</v>
      </c>
      <c r="D903" s="4" t="s">
        <v>294</v>
      </c>
      <c r="E903" s="8">
        <v>276</v>
      </c>
      <c r="F903" s="8">
        <v>337</v>
      </c>
      <c r="G903" s="8">
        <v>0</v>
      </c>
    </row>
    <row r="904" spans="1:7" s="123" customFormat="1" ht="18" customHeight="1">
      <c r="A904" s="4" t="s">
        <v>143</v>
      </c>
      <c r="B904" s="4" t="s">
        <v>217</v>
      </c>
      <c r="C904" s="4" t="s">
        <v>143</v>
      </c>
      <c r="D904" s="4" t="s">
        <v>218</v>
      </c>
      <c r="E904" s="8">
        <v>0</v>
      </c>
      <c r="F904" s="8">
        <v>0</v>
      </c>
      <c r="G904" s="8">
        <v>0</v>
      </c>
    </row>
    <row r="905" spans="1:7" s="123" customFormat="1" ht="18" customHeight="1">
      <c r="A905" s="4" t="s">
        <v>143</v>
      </c>
      <c r="B905" s="4" t="s">
        <v>217</v>
      </c>
      <c r="C905" s="4" t="s">
        <v>143</v>
      </c>
      <c r="D905" s="4" t="s">
        <v>259</v>
      </c>
      <c r="E905" s="8">
        <v>22</v>
      </c>
      <c r="F905" s="8">
        <v>344</v>
      </c>
      <c r="G905" s="8">
        <v>0</v>
      </c>
    </row>
    <row r="906" spans="1:7" s="123" customFormat="1" ht="18" customHeight="1">
      <c r="A906" s="4" t="s">
        <v>143</v>
      </c>
      <c r="B906" s="4" t="s">
        <v>217</v>
      </c>
      <c r="C906" s="4" t="s">
        <v>143</v>
      </c>
      <c r="D906" s="4" t="s">
        <v>219</v>
      </c>
      <c r="E906" s="8">
        <v>3927</v>
      </c>
      <c r="F906" s="8">
        <v>456</v>
      </c>
      <c r="G906" s="8">
        <v>0</v>
      </c>
    </row>
    <row r="907" spans="1:7" s="123" customFormat="1" ht="18" customHeight="1">
      <c r="A907" s="4" t="s">
        <v>143</v>
      </c>
      <c r="B907" s="4" t="s">
        <v>217</v>
      </c>
      <c r="C907" s="4" t="s">
        <v>230</v>
      </c>
      <c r="D907" s="4" t="s">
        <v>231</v>
      </c>
      <c r="E907" s="8">
        <v>7078</v>
      </c>
      <c r="F907" s="8">
        <v>470</v>
      </c>
      <c r="G907" s="8">
        <v>0</v>
      </c>
    </row>
    <row r="908" spans="1:7" s="123" customFormat="1" ht="18" customHeight="1">
      <c r="A908" s="4" t="s">
        <v>143</v>
      </c>
      <c r="B908" s="4" t="s">
        <v>258</v>
      </c>
      <c r="C908" s="4" t="s">
        <v>149</v>
      </c>
      <c r="D908" s="4" t="s">
        <v>150</v>
      </c>
      <c r="E908" s="8">
        <v>500</v>
      </c>
      <c r="F908" s="8">
        <v>95</v>
      </c>
      <c r="G908" s="8">
        <v>0</v>
      </c>
    </row>
    <row r="909" spans="1:7" s="123" customFormat="1" ht="18" customHeight="1">
      <c r="A909" s="4" t="s">
        <v>143</v>
      </c>
      <c r="B909" s="4" t="s">
        <v>258</v>
      </c>
      <c r="C909" s="4" t="s">
        <v>164</v>
      </c>
      <c r="D909" s="4" t="s">
        <v>165</v>
      </c>
      <c r="E909" s="8">
        <v>491</v>
      </c>
      <c r="F909" s="8">
        <v>813</v>
      </c>
      <c r="G909" s="8">
        <v>0</v>
      </c>
    </row>
    <row r="910" spans="1:7" s="123" customFormat="1" ht="18" customHeight="1">
      <c r="A910" s="4" t="s">
        <v>143</v>
      </c>
      <c r="B910" s="4" t="s">
        <v>258</v>
      </c>
      <c r="C910" s="4" t="s">
        <v>164</v>
      </c>
      <c r="D910" s="4" t="s">
        <v>252</v>
      </c>
      <c r="E910" s="8">
        <v>13</v>
      </c>
      <c r="F910" s="8">
        <v>2</v>
      </c>
      <c r="G910" s="8">
        <v>0</v>
      </c>
    </row>
    <row r="911" spans="1:7" s="123" customFormat="1" ht="18" customHeight="1">
      <c r="A911" s="4" t="s">
        <v>143</v>
      </c>
      <c r="B911" s="4" t="s">
        <v>258</v>
      </c>
      <c r="C911" s="4" t="s">
        <v>143</v>
      </c>
      <c r="D911" s="4" t="s">
        <v>144</v>
      </c>
      <c r="E911" s="8">
        <v>637</v>
      </c>
      <c r="F911" s="8">
        <v>20845</v>
      </c>
      <c r="G911" s="8">
        <v>0</v>
      </c>
    </row>
    <row r="912" spans="1:7" s="123" customFormat="1" ht="18" customHeight="1">
      <c r="A912" s="4" t="s">
        <v>143</v>
      </c>
      <c r="B912" s="4" t="s">
        <v>258</v>
      </c>
      <c r="C912" s="4" t="s">
        <v>143</v>
      </c>
      <c r="D912" s="4" t="s">
        <v>291</v>
      </c>
      <c r="E912" s="8">
        <v>12</v>
      </c>
      <c r="F912" s="8">
        <v>439</v>
      </c>
      <c r="G912" s="8">
        <v>0</v>
      </c>
    </row>
    <row r="913" spans="1:7" s="123" customFormat="1" ht="18" customHeight="1">
      <c r="A913" s="4" t="s">
        <v>143</v>
      </c>
      <c r="B913" s="4" t="s">
        <v>258</v>
      </c>
      <c r="C913" s="4" t="s">
        <v>143</v>
      </c>
      <c r="D913" s="4" t="s">
        <v>232</v>
      </c>
      <c r="E913" s="8">
        <v>266</v>
      </c>
      <c r="F913" s="8">
        <v>3753</v>
      </c>
      <c r="G913" s="8">
        <v>0</v>
      </c>
    </row>
    <row r="914" spans="1:7" s="123" customFormat="1" ht="18" customHeight="1">
      <c r="A914" s="4" t="s">
        <v>143</v>
      </c>
      <c r="B914" s="4" t="s">
        <v>258</v>
      </c>
      <c r="C914" s="4" t="s">
        <v>143</v>
      </c>
      <c r="D914" s="4" t="s">
        <v>296</v>
      </c>
      <c r="E914" s="8">
        <v>21</v>
      </c>
      <c r="F914" s="8">
        <v>339</v>
      </c>
      <c r="G914" s="8">
        <v>0</v>
      </c>
    </row>
    <row r="915" spans="1:7" s="123" customFormat="1" ht="18" customHeight="1">
      <c r="A915" s="4" t="s">
        <v>143</v>
      </c>
      <c r="B915" s="4" t="s">
        <v>258</v>
      </c>
      <c r="C915" s="4" t="s">
        <v>230</v>
      </c>
      <c r="D915" s="4" t="s">
        <v>262</v>
      </c>
      <c r="E915" s="8">
        <v>164</v>
      </c>
      <c r="F915" s="8">
        <v>35</v>
      </c>
      <c r="G915" s="8">
        <v>0</v>
      </c>
    </row>
    <row r="916" spans="1:7" s="123" customFormat="1" ht="18" customHeight="1">
      <c r="A916" s="4" t="s">
        <v>143</v>
      </c>
      <c r="B916" s="4" t="s">
        <v>295</v>
      </c>
      <c r="C916" s="4" t="s">
        <v>143</v>
      </c>
      <c r="D916" s="4" t="s">
        <v>144</v>
      </c>
      <c r="E916" s="8">
        <v>4</v>
      </c>
      <c r="F916" s="8">
        <v>0</v>
      </c>
      <c r="G916" s="8">
        <v>0</v>
      </c>
    </row>
    <row r="917" spans="1:7" s="123" customFormat="1" ht="18" customHeight="1">
      <c r="A917" s="4" t="s">
        <v>143</v>
      </c>
      <c r="B917" s="4" t="s">
        <v>296</v>
      </c>
      <c r="C917" s="4" t="s">
        <v>143</v>
      </c>
      <c r="D917" s="4" t="s">
        <v>144</v>
      </c>
      <c r="E917" s="8">
        <v>55</v>
      </c>
      <c r="F917" s="8">
        <v>4606</v>
      </c>
      <c r="G917" s="8">
        <v>0</v>
      </c>
    </row>
    <row r="918" spans="1:7" s="123" customFormat="1" ht="18" customHeight="1">
      <c r="A918" s="4" t="s">
        <v>143</v>
      </c>
      <c r="B918" s="4" t="s">
        <v>296</v>
      </c>
      <c r="C918" s="4" t="s">
        <v>143</v>
      </c>
      <c r="D918" s="4" t="s">
        <v>291</v>
      </c>
      <c r="E918" s="8">
        <v>237</v>
      </c>
      <c r="F918" s="8">
        <v>365</v>
      </c>
      <c r="G918" s="8">
        <v>0</v>
      </c>
    </row>
    <row r="919" spans="1:7" s="123" customFormat="1" ht="18" customHeight="1">
      <c r="A919" s="4" t="s">
        <v>143</v>
      </c>
      <c r="B919" s="4" t="s">
        <v>296</v>
      </c>
      <c r="C919" s="4" t="s">
        <v>143</v>
      </c>
      <c r="D919" s="4" t="s">
        <v>232</v>
      </c>
      <c r="E919" s="8">
        <v>24</v>
      </c>
      <c r="F919" s="8">
        <v>761</v>
      </c>
      <c r="G919" s="8">
        <v>0</v>
      </c>
    </row>
    <row r="920" spans="1:7" s="123" customFormat="1" ht="18" customHeight="1">
      <c r="A920" s="4" t="s">
        <v>143</v>
      </c>
      <c r="B920" s="4" t="s">
        <v>296</v>
      </c>
      <c r="C920" s="4" t="s">
        <v>143</v>
      </c>
      <c r="D920" s="4" t="s">
        <v>258</v>
      </c>
      <c r="E920" s="8">
        <v>28</v>
      </c>
      <c r="F920" s="8">
        <v>200</v>
      </c>
      <c r="G920" s="8">
        <v>0</v>
      </c>
    </row>
    <row r="921" spans="1:7" s="123" customFormat="1" ht="18" customHeight="1">
      <c r="A921" s="4" t="s">
        <v>143</v>
      </c>
      <c r="B921" s="4" t="s">
        <v>296</v>
      </c>
      <c r="C921" s="4" t="s">
        <v>143</v>
      </c>
      <c r="D921" s="4" t="s">
        <v>296</v>
      </c>
      <c r="E921" s="8">
        <v>1</v>
      </c>
      <c r="F921" s="8">
        <v>15</v>
      </c>
      <c r="G921" s="8">
        <v>0</v>
      </c>
    </row>
    <row r="922" spans="1:7" s="123" customFormat="1" ht="18" customHeight="1">
      <c r="A922" s="4" t="s">
        <v>143</v>
      </c>
      <c r="B922" s="4" t="s">
        <v>218</v>
      </c>
      <c r="C922" s="4" t="s">
        <v>139</v>
      </c>
      <c r="D922" s="4" t="s">
        <v>140</v>
      </c>
      <c r="E922" s="8">
        <v>61567</v>
      </c>
      <c r="F922" s="8">
        <v>166105</v>
      </c>
      <c r="G922" s="8">
        <v>144</v>
      </c>
    </row>
    <row r="923" spans="1:7" s="123" customFormat="1" ht="18" customHeight="1">
      <c r="A923" s="4" t="s">
        <v>143</v>
      </c>
      <c r="B923" s="4" t="s">
        <v>218</v>
      </c>
      <c r="C923" s="4" t="s">
        <v>139</v>
      </c>
      <c r="D923" s="4" t="s">
        <v>205</v>
      </c>
      <c r="E923" s="8">
        <v>1139</v>
      </c>
      <c r="F923" s="8">
        <v>1507</v>
      </c>
      <c r="G923" s="8">
        <v>0</v>
      </c>
    </row>
    <row r="924" spans="1:7" s="123" customFormat="1" ht="18" customHeight="1">
      <c r="A924" s="4" t="s">
        <v>143</v>
      </c>
      <c r="B924" s="4" t="s">
        <v>218</v>
      </c>
      <c r="C924" s="4" t="s">
        <v>160</v>
      </c>
      <c r="D924" s="4" t="s">
        <v>162</v>
      </c>
      <c r="E924" s="8">
        <v>388</v>
      </c>
      <c r="F924" s="8">
        <v>18121</v>
      </c>
      <c r="G924" s="8">
        <v>233</v>
      </c>
    </row>
    <row r="925" spans="1:7" s="123" customFormat="1" ht="18" customHeight="1">
      <c r="A925" s="4" t="s">
        <v>143</v>
      </c>
      <c r="B925" s="4" t="s">
        <v>218</v>
      </c>
      <c r="C925" s="4" t="s">
        <v>141</v>
      </c>
      <c r="D925" s="4" t="s">
        <v>142</v>
      </c>
      <c r="E925" s="8">
        <v>4658</v>
      </c>
      <c r="F925" s="8">
        <v>38334</v>
      </c>
      <c r="G925" s="8">
        <v>350</v>
      </c>
    </row>
    <row r="926" spans="1:7" s="123" customFormat="1" ht="18" customHeight="1">
      <c r="A926" s="4" t="s">
        <v>143</v>
      </c>
      <c r="B926" s="4" t="s">
        <v>218</v>
      </c>
      <c r="C926" s="4" t="s">
        <v>210</v>
      </c>
      <c r="D926" s="4" t="s">
        <v>211</v>
      </c>
      <c r="E926" s="8">
        <v>2882</v>
      </c>
      <c r="F926" s="8">
        <v>34828</v>
      </c>
      <c r="G926" s="8">
        <v>233</v>
      </c>
    </row>
    <row r="927" spans="1:7" s="123" customFormat="1" ht="18" customHeight="1">
      <c r="A927" s="4" t="s">
        <v>143</v>
      </c>
      <c r="B927" s="4" t="s">
        <v>218</v>
      </c>
      <c r="C927" s="4" t="s">
        <v>143</v>
      </c>
      <c r="D927" s="4" t="s">
        <v>287</v>
      </c>
      <c r="E927" s="8">
        <v>1016</v>
      </c>
      <c r="F927" s="8">
        <v>45</v>
      </c>
      <c r="G927" s="8">
        <v>0</v>
      </c>
    </row>
    <row r="928" spans="1:7" s="123" customFormat="1" ht="18" customHeight="1">
      <c r="A928" s="4" t="s">
        <v>143</v>
      </c>
      <c r="B928" s="4" t="s">
        <v>218</v>
      </c>
      <c r="C928" s="4" t="s">
        <v>143</v>
      </c>
      <c r="D928" s="4" t="s">
        <v>214</v>
      </c>
      <c r="E928" s="8">
        <v>14063</v>
      </c>
      <c r="F928" s="8">
        <v>3768</v>
      </c>
      <c r="G928" s="8">
        <v>0</v>
      </c>
    </row>
    <row r="929" spans="1:7" s="123" customFormat="1" ht="18" customHeight="1">
      <c r="A929" s="4" t="s">
        <v>143</v>
      </c>
      <c r="B929" s="4" t="s">
        <v>218</v>
      </c>
      <c r="C929" s="4" t="s">
        <v>143</v>
      </c>
      <c r="D929" s="4" t="s">
        <v>144</v>
      </c>
      <c r="E929" s="8">
        <v>82257</v>
      </c>
      <c r="F929" s="8">
        <v>153306</v>
      </c>
      <c r="G929" s="8">
        <v>5275</v>
      </c>
    </row>
    <row r="930" spans="1:7" s="123" customFormat="1" ht="18" customHeight="1">
      <c r="A930" s="4" t="s">
        <v>143</v>
      </c>
      <c r="B930" s="4" t="s">
        <v>218</v>
      </c>
      <c r="C930" s="4" t="s">
        <v>143</v>
      </c>
      <c r="D930" s="4" t="s">
        <v>215</v>
      </c>
      <c r="E930" s="8">
        <v>11925</v>
      </c>
      <c r="F930" s="8">
        <v>4408</v>
      </c>
      <c r="G930" s="8">
        <v>0</v>
      </c>
    </row>
    <row r="931" spans="1:7" s="123" customFormat="1" ht="18" customHeight="1">
      <c r="A931" s="4" t="s">
        <v>143</v>
      </c>
      <c r="B931" s="4" t="s">
        <v>218</v>
      </c>
      <c r="C931" s="4" t="s">
        <v>143</v>
      </c>
      <c r="D931" s="4" t="s">
        <v>216</v>
      </c>
      <c r="E931" s="8">
        <v>8517</v>
      </c>
      <c r="F931" s="8">
        <v>6521</v>
      </c>
      <c r="G931" s="8">
        <v>0</v>
      </c>
    </row>
    <row r="932" spans="1:7" s="123" customFormat="1" ht="18" customHeight="1">
      <c r="A932" s="4" t="s">
        <v>143</v>
      </c>
      <c r="B932" s="4" t="s">
        <v>218</v>
      </c>
      <c r="C932" s="4" t="s">
        <v>143</v>
      </c>
      <c r="D932" s="4" t="s">
        <v>217</v>
      </c>
      <c r="E932" s="8">
        <v>0</v>
      </c>
      <c r="F932" s="8">
        <v>0</v>
      </c>
      <c r="G932" s="8">
        <v>0</v>
      </c>
    </row>
    <row r="933" spans="1:7" s="123" customFormat="1" ht="18" customHeight="1">
      <c r="A933" s="4" t="s">
        <v>143</v>
      </c>
      <c r="B933" s="4" t="s">
        <v>218</v>
      </c>
      <c r="C933" s="4" t="s">
        <v>143</v>
      </c>
      <c r="D933" s="4" t="s">
        <v>219</v>
      </c>
      <c r="E933" s="8">
        <v>0</v>
      </c>
      <c r="F933" s="8">
        <v>0</v>
      </c>
      <c r="G933" s="8">
        <v>0</v>
      </c>
    </row>
    <row r="934" spans="1:7" s="123" customFormat="1" ht="18" customHeight="1">
      <c r="A934" s="4" t="s">
        <v>143</v>
      </c>
      <c r="B934" s="4" t="s">
        <v>218</v>
      </c>
      <c r="C934" s="4" t="s">
        <v>151</v>
      </c>
      <c r="D934" s="4" t="s">
        <v>152</v>
      </c>
      <c r="E934" s="8">
        <v>1534</v>
      </c>
      <c r="F934" s="8">
        <v>27327</v>
      </c>
      <c r="G934" s="8">
        <v>86</v>
      </c>
    </row>
    <row r="935" spans="1:7" s="123" customFormat="1" ht="18" customHeight="1">
      <c r="A935" s="4" t="s">
        <v>143</v>
      </c>
      <c r="B935" s="4" t="s">
        <v>218</v>
      </c>
      <c r="C935" s="4" t="s">
        <v>220</v>
      </c>
      <c r="D935" s="4" t="s">
        <v>221</v>
      </c>
      <c r="E935" s="8">
        <v>3</v>
      </c>
      <c r="F935" s="8">
        <v>0</v>
      </c>
      <c r="G935" s="8">
        <v>0</v>
      </c>
    </row>
    <row r="936" spans="1:7" s="123" customFormat="1" ht="18" customHeight="1">
      <c r="A936" s="4" t="s">
        <v>143</v>
      </c>
      <c r="B936" s="4" t="s">
        <v>218</v>
      </c>
      <c r="C936" s="4" t="s">
        <v>226</v>
      </c>
      <c r="D936" s="4" t="s">
        <v>227</v>
      </c>
      <c r="E936" s="8">
        <v>0</v>
      </c>
      <c r="F936" s="8">
        <v>0</v>
      </c>
      <c r="G936" s="8">
        <v>0</v>
      </c>
    </row>
    <row r="937" spans="1:7" s="123" customFormat="1" ht="18" customHeight="1">
      <c r="A937" s="4" t="s">
        <v>143</v>
      </c>
      <c r="B937" s="4" t="s">
        <v>218</v>
      </c>
      <c r="C937" s="4" t="s">
        <v>184</v>
      </c>
      <c r="D937" s="4" t="s">
        <v>185</v>
      </c>
      <c r="E937" s="8">
        <v>62</v>
      </c>
      <c r="F937" s="8">
        <v>4392</v>
      </c>
      <c r="G937" s="8">
        <v>0</v>
      </c>
    </row>
    <row r="938" spans="1:7" s="123" customFormat="1" ht="18" customHeight="1">
      <c r="A938" s="4" t="s">
        <v>143</v>
      </c>
      <c r="B938" s="4" t="s">
        <v>218</v>
      </c>
      <c r="C938" s="4" t="s">
        <v>230</v>
      </c>
      <c r="D938" s="4" t="s">
        <v>231</v>
      </c>
      <c r="E938" s="8">
        <v>0</v>
      </c>
      <c r="F938" s="8">
        <v>0</v>
      </c>
      <c r="G938" s="8">
        <v>0</v>
      </c>
    </row>
    <row r="939" spans="1:7" s="123" customFormat="1" ht="18" customHeight="1">
      <c r="A939" s="4" t="s">
        <v>143</v>
      </c>
      <c r="B939" s="4" t="s">
        <v>259</v>
      </c>
      <c r="C939" s="4" t="s">
        <v>143</v>
      </c>
      <c r="D939" s="4" t="s">
        <v>144</v>
      </c>
      <c r="E939" s="8">
        <v>72</v>
      </c>
      <c r="F939" s="8">
        <v>3925</v>
      </c>
      <c r="G939" s="8">
        <v>0</v>
      </c>
    </row>
    <row r="940" spans="1:7" s="123" customFormat="1" ht="18" customHeight="1">
      <c r="A940" s="4" t="s">
        <v>143</v>
      </c>
      <c r="B940" s="4" t="s">
        <v>259</v>
      </c>
      <c r="C940" s="4" t="s">
        <v>143</v>
      </c>
      <c r="D940" s="4" t="s">
        <v>232</v>
      </c>
      <c r="E940" s="8">
        <v>349</v>
      </c>
      <c r="F940" s="8">
        <v>4582</v>
      </c>
      <c r="G940" s="8">
        <v>0</v>
      </c>
    </row>
    <row r="941" spans="1:7" s="123" customFormat="1" ht="18" customHeight="1">
      <c r="A941" s="4" t="s">
        <v>143</v>
      </c>
      <c r="B941" s="4" t="s">
        <v>259</v>
      </c>
      <c r="C941" s="4" t="s">
        <v>143</v>
      </c>
      <c r="D941" s="4" t="s">
        <v>294</v>
      </c>
      <c r="E941" s="8">
        <v>246</v>
      </c>
      <c r="F941" s="8">
        <v>282</v>
      </c>
      <c r="G941" s="8">
        <v>0</v>
      </c>
    </row>
    <row r="942" spans="1:7" s="123" customFormat="1" ht="18" customHeight="1">
      <c r="A942" s="4" t="s">
        <v>143</v>
      </c>
      <c r="B942" s="4" t="s">
        <v>259</v>
      </c>
      <c r="C942" s="4" t="s">
        <v>143</v>
      </c>
      <c r="D942" s="4" t="s">
        <v>217</v>
      </c>
      <c r="E942" s="8">
        <v>11</v>
      </c>
      <c r="F942" s="8">
        <v>963</v>
      </c>
      <c r="G942" s="8">
        <v>0</v>
      </c>
    </row>
    <row r="943" spans="1:7" s="123" customFormat="1" ht="18" customHeight="1">
      <c r="A943" s="4" t="s">
        <v>143</v>
      </c>
      <c r="B943" s="4" t="s">
        <v>288</v>
      </c>
      <c r="C943" s="4" t="s">
        <v>143</v>
      </c>
      <c r="D943" s="4" t="s">
        <v>214</v>
      </c>
      <c r="E943" s="8">
        <v>7</v>
      </c>
      <c r="F943" s="8">
        <v>0</v>
      </c>
      <c r="G943" s="8">
        <v>0</v>
      </c>
    </row>
    <row r="944" spans="1:7" s="123" customFormat="1" ht="18" customHeight="1">
      <c r="A944" s="4" t="s">
        <v>143</v>
      </c>
      <c r="B944" s="4" t="s">
        <v>297</v>
      </c>
      <c r="C944" s="4" t="s">
        <v>143</v>
      </c>
      <c r="D944" s="4" t="s">
        <v>144</v>
      </c>
      <c r="E944" s="8">
        <v>6</v>
      </c>
      <c r="F944" s="8">
        <v>0</v>
      </c>
      <c r="G944" s="8">
        <v>0</v>
      </c>
    </row>
    <row r="945" spans="1:7" s="123" customFormat="1" ht="18" customHeight="1">
      <c r="A945" s="4" t="s">
        <v>143</v>
      </c>
      <c r="B945" s="4" t="s">
        <v>219</v>
      </c>
      <c r="C945" s="4" t="s">
        <v>139</v>
      </c>
      <c r="D945" s="4" t="s">
        <v>140</v>
      </c>
      <c r="E945" s="8">
        <v>0</v>
      </c>
      <c r="F945" s="8">
        <v>0</v>
      </c>
      <c r="G945" s="8">
        <v>0</v>
      </c>
    </row>
    <row r="946" spans="1:7" s="123" customFormat="1" ht="18" customHeight="1">
      <c r="A946" s="4" t="s">
        <v>143</v>
      </c>
      <c r="B946" s="4" t="s">
        <v>219</v>
      </c>
      <c r="C946" s="4" t="s">
        <v>139</v>
      </c>
      <c r="D946" s="4" t="s">
        <v>205</v>
      </c>
      <c r="E946" s="8">
        <v>0</v>
      </c>
      <c r="F946" s="8">
        <v>0</v>
      </c>
      <c r="G946" s="8">
        <v>0</v>
      </c>
    </row>
    <row r="947" spans="1:7" s="123" customFormat="1" ht="18" customHeight="1">
      <c r="A947" s="4" t="s">
        <v>143</v>
      </c>
      <c r="B947" s="4" t="s">
        <v>219</v>
      </c>
      <c r="C947" s="4" t="s">
        <v>149</v>
      </c>
      <c r="D947" s="4" t="s">
        <v>150</v>
      </c>
      <c r="E947" s="8">
        <v>2</v>
      </c>
      <c r="F947" s="8">
        <v>13</v>
      </c>
      <c r="G947" s="8">
        <v>0</v>
      </c>
    </row>
    <row r="948" spans="1:7" s="123" customFormat="1" ht="18" customHeight="1">
      <c r="A948" s="4" t="s">
        <v>143</v>
      </c>
      <c r="B948" s="4" t="s">
        <v>219</v>
      </c>
      <c r="C948" s="4" t="s">
        <v>143</v>
      </c>
      <c r="D948" s="4" t="s">
        <v>214</v>
      </c>
      <c r="E948" s="8">
        <v>0</v>
      </c>
      <c r="F948" s="8">
        <v>0</v>
      </c>
      <c r="G948" s="8">
        <v>0</v>
      </c>
    </row>
    <row r="949" spans="1:7" s="123" customFormat="1" ht="18" customHeight="1">
      <c r="A949" s="4" t="s">
        <v>143</v>
      </c>
      <c r="B949" s="4" t="s">
        <v>219</v>
      </c>
      <c r="C949" s="4" t="s">
        <v>143</v>
      </c>
      <c r="D949" s="4" t="s">
        <v>144</v>
      </c>
      <c r="E949" s="8">
        <v>8139</v>
      </c>
      <c r="F949" s="8">
        <v>2049</v>
      </c>
      <c r="G949" s="8">
        <v>0</v>
      </c>
    </row>
    <row r="950" spans="1:7" s="123" customFormat="1" ht="18" customHeight="1">
      <c r="A950" s="4" t="s">
        <v>143</v>
      </c>
      <c r="B950" s="4" t="s">
        <v>219</v>
      </c>
      <c r="C950" s="4" t="s">
        <v>143</v>
      </c>
      <c r="D950" s="4" t="s">
        <v>215</v>
      </c>
      <c r="E950" s="8">
        <v>0</v>
      </c>
      <c r="F950" s="8">
        <v>0</v>
      </c>
      <c r="G950" s="8">
        <v>0</v>
      </c>
    </row>
    <row r="951" spans="1:7" s="123" customFormat="1" ht="18" customHeight="1">
      <c r="A951" s="4" t="s">
        <v>143</v>
      </c>
      <c r="B951" s="4" t="s">
        <v>219</v>
      </c>
      <c r="C951" s="4" t="s">
        <v>143</v>
      </c>
      <c r="D951" s="4" t="s">
        <v>217</v>
      </c>
      <c r="E951" s="8">
        <v>5499</v>
      </c>
      <c r="F951" s="8">
        <v>600</v>
      </c>
      <c r="G951" s="8">
        <v>0</v>
      </c>
    </row>
    <row r="952" spans="1:7" s="123" customFormat="1" ht="18" customHeight="1">
      <c r="A952" s="4" t="s">
        <v>143</v>
      </c>
      <c r="B952" s="4" t="s">
        <v>219</v>
      </c>
      <c r="C952" s="4" t="s">
        <v>143</v>
      </c>
      <c r="D952" s="4" t="s">
        <v>218</v>
      </c>
      <c r="E952" s="8">
        <v>0</v>
      </c>
      <c r="F952" s="8">
        <v>0</v>
      </c>
      <c r="G952" s="8">
        <v>0</v>
      </c>
    </row>
    <row r="953" spans="1:7" s="123" customFormat="1" ht="18" customHeight="1">
      <c r="A953" s="4" t="s">
        <v>143</v>
      </c>
      <c r="B953" s="4" t="s">
        <v>219</v>
      </c>
      <c r="C953" s="4" t="s">
        <v>230</v>
      </c>
      <c r="D953" s="4" t="s">
        <v>231</v>
      </c>
      <c r="E953" s="8">
        <v>784</v>
      </c>
      <c r="F953" s="8">
        <v>477</v>
      </c>
      <c r="G953" s="8">
        <v>0</v>
      </c>
    </row>
    <row r="954" spans="1:7" s="123" customFormat="1" ht="18" customHeight="1">
      <c r="A954" s="4" t="s">
        <v>170</v>
      </c>
      <c r="B954" s="4" t="s">
        <v>260</v>
      </c>
      <c r="C954" s="4" t="s">
        <v>151</v>
      </c>
      <c r="D954" s="4" t="s">
        <v>152</v>
      </c>
      <c r="E954" s="8">
        <v>29448</v>
      </c>
      <c r="F954" s="8">
        <v>80804</v>
      </c>
      <c r="G954" s="8">
        <v>16</v>
      </c>
    </row>
    <row r="955" spans="1:7" s="123" customFormat="1" ht="18" customHeight="1">
      <c r="A955" s="4" t="s">
        <v>170</v>
      </c>
      <c r="B955" s="4" t="s">
        <v>260</v>
      </c>
      <c r="C955" s="4" t="s">
        <v>175</v>
      </c>
      <c r="D955" s="4" t="s">
        <v>176</v>
      </c>
      <c r="E955" s="8">
        <v>7022</v>
      </c>
      <c r="F955" s="8">
        <v>44466</v>
      </c>
      <c r="G955" s="8">
        <v>0</v>
      </c>
    </row>
    <row r="956" spans="1:7" s="123" customFormat="1" ht="18" customHeight="1">
      <c r="A956" s="4" t="s">
        <v>170</v>
      </c>
      <c r="B956" s="4" t="s">
        <v>171</v>
      </c>
      <c r="C956" s="4" t="s">
        <v>158</v>
      </c>
      <c r="D956" s="4" t="s">
        <v>159</v>
      </c>
      <c r="E956" s="8">
        <v>0</v>
      </c>
      <c r="F956" s="8">
        <v>0</v>
      </c>
      <c r="G956" s="8">
        <v>0</v>
      </c>
    </row>
    <row r="957" spans="1:7" s="123" customFormat="1" ht="18" customHeight="1">
      <c r="A957" s="4" t="s">
        <v>170</v>
      </c>
      <c r="B957" s="4" t="s">
        <v>171</v>
      </c>
      <c r="C957" s="4" t="s">
        <v>160</v>
      </c>
      <c r="D957" s="4" t="s">
        <v>162</v>
      </c>
      <c r="E957" s="8">
        <v>54780</v>
      </c>
      <c r="F957" s="8">
        <v>109729</v>
      </c>
      <c r="G957" s="8">
        <v>0</v>
      </c>
    </row>
    <row r="958" spans="1:7" s="123" customFormat="1" ht="18" customHeight="1">
      <c r="A958" s="4" t="s">
        <v>170</v>
      </c>
      <c r="B958" s="4" t="s">
        <v>171</v>
      </c>
      <c r="C958" s="4" t="s">
        <v>141</v>
      </c>
      <c r="D958" s="4" t="s">
        <v>142</v>
      </c>
      <c r="E958" s="8">
        <v>29</v>
      </c>
      <c r="F958" s="8">
        <v>0</v>
      </c>
      <c r="G958" s="8">
        <v>0</v>
      </c>
    </row>
    <row r="959" spans="1:7" s="123" customFormat="1" ht="18" customHeight="1">
      <c r="A959" s="4" t="s">
        <v>170</v>
      </c>
      <c r="B959" s="4" t="s">
        <v>171</v>
      </c>
      <c r="C959" s="4" t="s">
        <v>149</v>
      </c>
      <c r="D959" s="4" t="s">
        <v>150</v>
      </c>
      <c r="E959" s="8">
        <v>41953</v>
      </c>
      <c r="F959" s="8">
        <v>38784</v>
      </c>
      <c r="G959" s="8">
        <v>0</v>
      </c>
    </row>
    <row r="960" spans="1:7" s="123" customFormat="1" ht="18" customHeight="1">
      <c r="A960" s="4" t="s">
        <v>170</v>
      </c>
      <c r="B960" s="4" t="s">
        <v>171</v>
      </c>
      <c r="C960" s="4" t="s">
        <v>210</v>
      </c>
      <c r="D960" s="4" t="s">
        <v>211</v>
      </c>
      <c r="E960" s="8">
        <v>9</v>
      </c>
      <c r="F960" s="8">
        <v>0</v>
      </c>
      <c r="G960" s="8">
        <v>0</v>
      </c>
    </row>
    <row r="961" spans="1:7" s="123" customFormat="1" ht="18" customHeight="1">
      <c r="A961" s="4" t="s">
        <v>170</v>
      </c>
      <c r="B961" s="4" t="s">
        <v>171</v>
      </c>
      <c r="C961" s="4" t="s">
        <v>166</v>
      </c>
      <c r="D961" s="4" t="s">
        <v>167</v>
      </c>
      <c r="E961" s="8">
        <v>5484</v>
      </c>
      <c r="F961" s="8">
        <v>11264</v>
      </c>
      <c r="G961" s="8">
        <v>0</v>
      </c>
    </row>
    <row r="962" spans="1:7" s="123" customFormat="1" ht="18" customHeight="1">
      <c r="A962" s="4" t="s">
        <v>170</v>
      </c>
      <c r="B962" s="4" t="s">
        <v>171</v>
      </c>
      <c r="C962" s="4" t="s">
        <v>143</v>
      </c>
      <c r="D962" s="4" t="s">
        <v>144</v>
      </c>
      <c r="E962" s="8">
        <v>1</v>
      </c>
      <c r="F962" s="8">
        <v>0</v>
      </c>
      <c r="G962" s="8">
        <v>0</v>
      </c>
    </row>
    <row r="963" spans="1:7" s="123" customFormat="1" ht="18" customHeight="1">
      <c r="A963" s="4" t="s">
        <v>170</v>
      </c>
      <c r="B963" s="4" t="s">
        <v>171</v>
      </c>
      <c r="C963" s="4" t="s">
        <v>151</v>
      </c>
      <c r="D963" s="4" t="s">
        <v>152</v>
      </c>
      <c r="E963" s="8">
        <v>50633</v>
      </c>
      <c r="F963" s="8">
        <v>57842</v>
      </c>
      <c r="G963" s="8">
        <v>13</v>
      </c>
    </row>
    <row r="964" spans="1:7" s="123" customFormat="1" ht="18" customHeight="1">
      <c r="A964" s="4" t="s">
        <v>170</v>
      </c>
      <c r="B964" s="4" t="s">
        <v>171</v>
      </c>
      <c r="C964" s="4" t="s">
        <v>175</v>
      </c>
      <c r="D964" s="4" t="s">
        <v>176</v>
      </c>
      <c r="E964" s="8">
        <v>46285</v>
      </c>
      <c r="F964" s="8">
        <v>28623</v>
      </c>
      <c r="G964" s="8">
        <v>0</v>
      </c>
    </row>
    <row r="965" spans="1:7" s="123" customFormat="1" ht="18" customHeight="1">
      <c r="A965" s="4" t="s">
        <v>170</v>
      </c>
      <c r="B965" s="4" t="s">
        <v>171</v>
      </c>
      <c r="C965" s="4" t="s">
        <v>153</v>
      </c>
      <c r="D965" s="4" t="s">
        <v>154</v>
      </c>
      <c r="E965" s="8">
        <v>1369</v>
      </c>
      <c r="F965" s="8">
        <v>10834</v>
      </c>
      <c r="G965" s="8">
        <v>0</v>
      </c>
    </row>
    <row r="966" spans="1:7" s="123" customFormat="1" ht="18" customHeight="1">
      <c r="A966" s="4" t="s">
        <v>170</v>
      </c>
      <c r="B966" s="4" t="s">
        <v>171</v>
      </c>
      <c r="C966" s="4" t="s">
        <v>153</v>
      </c>
      <c r="D966" s="4" t="s">
        <v>155</v>
      </c>
      <c r="E966" s="8">
        <v>9</v>
      </c>
      <c r="F966" s="8">
        <v>0</v>
      </c>
      <c r="G966" s="8">
        <v>0</v>
      </c>
    </row>
    <row r="967" spans="1:7" s="123" customFormat="1" ht="18" customHeight="1">
      <c r="A967" s="4" t="s">
        <v>170</v>
      </c>
      <c r="B967" s="4" t="s">
        <v>171</v>
      </c>
      <c r="C967" s="4" t="s">
        <v>153</v>
      </c>
      <c r="D967" s="4" t="s">
        <v>298</v>
      </c>
      <c r="E967" s="8">
        <v>0</v>
      </c>
      <c r="F967" s="8">
        <v>0</v>
      </c>
      <c r="G967" s="8">
        <v>0</v>
      </c>
    </row>
    <row r="968" spans="1:7" s="123" customFormat="1" ht="18" customHeight="1">
      <c r="A968" s="4" t="s">
        <v>170</v>
      </c>
      <c r="B968" s="4" t="s">
        <v>171</v>
      </c>
      <c r="C968" s="4" t="s">
        <v>153</v>
      </c>
      <c r="D968" s="4" t="s">
        <v>186</v>
      </c>
      <c r="E968" s="8">
        <v>9205</v>
      </c>
      <c r="F968" s="8">
        <v>20550</v>
      </c>
      <c r="G968" s="8">
        <v>0</v>
      </c>
    </row>
    <row r="969" spans="1:7" s="123" customFormat="1" ht="18" customHeight="1">
      <c r="A969" s="4" t="s">
        <v>170</v>
      </c>
      <c r="B969" s="4" t="s">
        <v>171</v>
      </c>
      <c r="C969" s="4" t="s">
        <v>153</v>
      </c>
      <c r="D969" s="4" t="s">
        <v>157</v>
      </c>
      <c r="E969" s="8">
        <v>87195</v>
      </c>
      <c r="F969" s="8">
        <v>137844</v>
      </c>
      <c r="G969" s="8">
        <v>0</v>
      </c>
    </row>
    <row r="970" spans="1:7" s="123" customFormat="1" ht="18" customHeight="1">
      <c r="A970" s="4" t="s">
        <v>151</v>
      </c>
      <c r="B970" s="4" t="s">
        <v>172</v>
      </c>
      <c r="C970" s="4" t="s">
        <v>158</v>
      </c>
      <c r="D970" s="4" t="s">
        <v>159</v>
      </c>
      <c r="E970" s="8">
        <v>0</v>
      </c>
      <c r="F970" s="8">
        <v>0</v>
      </c>
      <c r="G970" s="8">
        <v>0</v>
      </c>
    </row>
    <row r="971" spans="1:7" s="123" customFormat="1" ht="18" customHeight="1">
      <c r="A971" s="4" t="s">
        <v>151</v>
      </c>
      <c r="B971" s="4" t="s">
        <v>172</v>
      </c>
      <c r="C971" s="4" t="s">
        <v>160</v>
      </c>
      <c r="D971" s="4" t="s">
        <v>162</v>
      </c>
      <c r="E971" s="8">
        <v>0</v>
      </c>
      <c r="F971" s="8">
        <v>0</v>
      </c>
      <c r="G971" s="8">
        <v>0</v>
      </c>
    </row>
    <row r="972" spans="1:7" s="123" customFormat="1" ht="18" customHeight="1">
      <c r="A972" s="4" t="s">
        <v>151</v>
      </c>
      <c r="B972" s="4" t="s">
        <v>172</v>
      </c>
      <c r="C972" s="4" t="s">
        <v>166</v>
      </c>
      <c r="D972" s="4" t="s">
        <v>167</v>
      </c>
      <c r="E972" s="8">
        <v>0</v>
      </c>
      <c r="F972" s="8">
        <v>0</v>
      </c>
      <c r="G972" s="8">
        <v>0</v>
      </c>
    </row>
    <row r="973" spans="1:7" s="123" customFormat="1" ht="18" customHeight="1">
      <c r="A973" s="4" t="s">
        <v>151</v>
      </c>
      <c r="B973" s="4" t="s">
        <v>172</v>
      </c>
      <c r="C973" s="4" t="s">
        <v>151</v>
      </c>
      <c r="D973" s="4" t="s">
        <v>152</v>
      </c>
      <c r="E973" s="8">
        <v>51071</v>
      </c>
      <c r="F973" s="8">
        <v>5581</v>
      </c>
      <c r="G973" s="8">
        <v>36</v>
      </c>
    </row>
    <row r="974" spans="1:7" s="123" customFormat="1" ht="18" customHeight="1">
      <c r="A974" s="4" t="s">
        <v>151</v>
      </c>
      <c r="B974" s="4" t="s">
        <v>172</v>
      </c>
      <c r="C974" s="4" t="s">
        <v>175</v>
      </c>
      <c r="D974" s="4" t="s">
        <v>176</v>
      </c>
      <c r="E974" s="8">
        <v>0</v>
      </c>
      <c r="F974" s="8">
        <v>0</v>
      </c>
      <c r="G974" s="8">
        <v>0</v>
      </c>
    </row>
    <row r="975" spans="1:7" s="123" customFormat="1" ht="18" customHeight="1">
      <c r="A975" s="4" t="s">
        <v>151</v>
      </c>
      <c r="B975" s="4" t="s">
        <v>172</v>
      </c>
      <c r="C975" s="4" t="s">
        <v>175</v>
      </c>
      <c r="D975" s="4" t="s">
        <v>177</v>
      </c>
      <c r="E975" s="8">
        <v>0</v>
      </c>
      <c r="F975" s="8">
        <v>0</v>
      </c>
      <c r="G975" s="8">
        <v>0</v>
      </c>
    </row>
    <row r="976" spans="1:7" s="123" customFormat="1" ht="18" customHeight="1">
      <c r="A976" s="4" t="s">
        <v>151</v>
      </c>
      <c r="B976" s="4" t="s">
        <v>172</v>
      </c>
      <c r="C976" s="4" t="s">
        <v>178</v>
      </c>
      <c r="D976" s="4" t="s">
        <v>179</v>
      </c>
      <c r="E976" s="8">
        <v>18696</v>
      </c>
      <c r="F976" s="8">
        <v>1181</v>
      </c>
      <c r="G976" s="8">
        <v>0</v>
      </c>
    </row>
    <row r="977" spans="1:7" s="123" customFormat="1" ht="18" customHeight="1">
      <c r="A977" s="4" t="s">
        <v>151</v>
      </c>
      <c r="B977" s="4" t="s">
        <v>172</v>
      </c>
      <c r="C977" s="4" t="s">
        <v>184</v>
      </c>
      <c r="D977" s="4" t="s">
        <v>185</v>
      </c>
      <c r="E977" s="8">
        <v>0</v>
      </c>
      <c r="F977" s="8">
        <v>0</v>
      </c>
      <c r="G977" s="8">
        <v>0</v>
      </c>
    </row>
    <row r="978" spans="1:7" s="123" customFormat="1" ht="18" customHeight="1">
      <c r="A978" s="4" t="s">
        <v>151</v>
      </c>
      <c r="B978" s="4" t="s">
        <v>172</v>
      </c>
      <c r="C978" s="4" t="s">
        <v>153</v>
      </c>
      <c r="D978" s="4" t="s">
        <v>154</v>
      </c>
      <c r="E978" s="8">
        <v>0</v>
      </c>
      <c r="F978" s="8">
        <v>0</v>
      </c>
      <c r="G978" s="8">
        <v>0</v>
      </c>
    </row>
    <row r="979" spans="1:7" s="123" customFormat="1" ht="18" customHeight="1">
      <c r="A979" s="4" t="s">
        <v>151</v>
      </c>
      <c r="B979" s="4" t="s">
        <v>172</v>
      </c>
      <c r="C979" s="4" t="s">
        <v>153</v>
      </c>
      <c r="D979" s="4" t="s">
        <v>157</v>
      </c>
      <c r="E979" s="8">
        <v>6522</v>
      </c>
      <c r="F979" s="8">
        <v>0</v>
      </c>
      <c r="G979" s="8">
        <v>36</v>
      </c>
    </row>
    <row r="980" spans="1:7" s="123" customFormat="1" ht="18" customHeight="1">
      <c r="A980" s="4" t="s">
        <v>151</v>
      </c>
      <c r="B980" s="4" t="s">
        <v>248</v>
      </c>
      <c r="C980" s="4" t="s">
        <v>160</v>
      </c>
      <c r="D980" s="4" t="s">
        <v>162</v>
      </c>
      <c r="E980" s="8">
        <v>9486</v>
      </c>
      <c r="F980" s="8">
        <v>792</v>
      </c>
      <c r="G980" s="8">
        <v>0</v>
      </c>
    </row>
    <row r="981" spans="1:7" s="123" customFormat="1" ht="18" customHeight="1">
      <c r="A981" s="4" t="s">
        <v>151</v>
      </c>
      <c r="B981" s="4" t="s">
        <v>248</v>
      </c>
      <c r="C981" s="4" t="s">
        <v>151</v>
      </c>
      <c r="D981" s="4" t="s">
        <v>152</v>
      </c>
      <c r="E981" s="8">
        <v>82032</v>
      </c>
      <c r="F981" s="8">
        <v>29819</v>
      </c>
      <c r="G981" s="8">
        <v>0</v>
      </c>
    </row>
    <row r="982" spans="1:7" s="123" customFormat="1" ht="18" customHeight="1">
      <c r="A982" s="4" t="s">
        <v>151</v>
      </c>
      <c r="B982" s="4" t="s">
        <v>248</v>
      </c>
      <c r="C982" s="4" t="s">
        <v>153</v>
      </c>
      <c r="D982" s="4" t="s">
        <v>157</v>
      </c>
      <c r="E982" s="8">
        <v>10699</v>
      </c>
      <c r="F982" s="8">
        <v>32200</v>
      </c>
      <c r="G982" s="8">
        <v>230</v>
      </c>
    </row>
    <row r="983" spans="1:7" s="123" customFormat="1" ht="18" customHeight="1">
      <c r="A983" s="4" t="s">
        <v>151</v>
      </c>
      <c r="B983" s="4" t="s">
        <v>152</v>
      </c>
      <c r="C983" s="4" t="s">
        <v>158</v>
      </c>
      <c r="D983" s="4" t="s">
        <v>159</v>
      </c>
      <c r="E983" s="8">
        <v>5943</v>
      </c>
      <c r="F983" s="8">
        <v>18</v>
      </c>
      <c r="G983" s="8">
        <v>0</v>
      </c>
    </row>
    <row r="984" spans="1:7" s="123" customFormat="1" ht="18" customHeight="1">
      <c r="A984" s="4" t="s">
        <v>151</v>
      </c>
      <c r="B984" s="4" t="s">
        <v>152</v>
      </c>
      <c r="C984" s="4" t="s">
        <v>139</v>
      </c>
      <c r="D984" s="4" t="s">
        <v>140</v>
      </c>
      <c r="E984" s="8">
        <v>11863</v>
      </c>
      <c r="F984" s="8">
        <v>1257545</v>
      </c>
      <c r="G984" s="8">
        <v>10135</v>
      </c>
    </row>
    <row r="985" spans="1:7" s="123" customFormat="1" ht="18" customHeight="1">
      <c r="A985" s="4" t="s">
        <v>151</v>
      </c>
      <c r="B985" s="4" t="s">
        <v>152</v>
      </c>
      <c r="C985" s="4" t="s">
        <v>160</v>
      </c>
      <c r="D985" s="4" t="s">
        <v>161</v>
      </c>
      <c r="E985" s="8">
        <v>2</v>
      </c>
      <c r="F985" s="8">
        <v>0</v>
      </c>
      <c r="G985" s="8">
        <v>0</v>
      </c>
    </row>
    <row r="986" spans="1:7" s="123" customFormat="1" ht="18" customHeight="1">
      <c r="A986" s="4" t="s">
        <v>151</v>
      </c>
      <c r="B986" s="4" t="s">
        <v>152</v>
      </c>
      <c r="C986" s="4" t="s">
        <v>160</v>
      </c>
      <c r="D986" s="4" t="s">
        <v>162</v>
      </c>
      <c r="E986" s="8">
        <v>230848</v>
      </c>
      <c r="F986" s="8">
        <v>1210021</v>
      </c>
      <c r="G986" s="8">
        <v>1915461</v>
      </c>
    </row>
    <row r="987" spans="1:7" s="123" customFormat="1" ht="18" customHeight="1">
      <c r="A987" s="4" t="s">
        <v>151</v>
      </c>
      <c r="B987" s="4" t="s">
        <v>152</v>
      </c>
      <c r="C987" s="4" t="s">
        <v>141</v>
      </c>
      <c r="D987" s="4" t="s">
        <v>142</v>
      </c>
      <c r="E987" s="8">
        <v>186636</v>
      </c>
      <c r="F987" s="8">
        <v>1575226</v>
      </c>
      <c r="G987" s="8">
        <v>7698</v>
      </c>
    </row>
    <row r="988" spans="1:7" s="123" customFormat="1" ht="18" customHeight="1">
      <c r="A988" s="4" t="s">
        <v>151</v>
      </c>
      <c r="B988" s="4" t="s">
        <v>152</v>
      </c>
      <c r="C988" s="4" t="s">
        <v>141</v>
      </c>
      <c r="D988" s="4" t="s">
        <v>250</v>
      </c>
      <c r="E988" s="8">
        <v>34656</v>
      </c>
      <c r="F988" s="8">
        <v>37191</v>
      </c>
      <c r="G988" s="8">
        <v>0</v>
      </c>
    </row>
    <row r="989" spans="1:7" s="123" customFormat="1" ht="18" customHeight="1">
      <c r="A989" s="4" t="s">
        <v>151</v>
      </c>
      <c r="B989" s="4" t="s">
        <v>152</v>
      </c>
      <c r="C989" s="4" t="s">
        <v>149</v>
      </c>
      <c r="D989" s="4" t="s">
        <v>150</v>
      </c>
      <c r="E989" s="8">
        <v>259644</v>
      </c>
      <c r="F989" s="8">
        <v>741141</v>
      </c>
      <c r="G989" s="8">
        <v>24065</v>
      </c>
    </row>
    <row r="990" spans="1:7" s="123" customFormat="1" ht="18" customHeight="1">
      <c r="A990" s="4" t="s">
        <v>151</v>
      </c>
      <c r="B990" s="4" t="s">
        <v>152</v>
      </c>
      <c r="C990" s="4" t="s">
        <v>208</v>
      </c>
      <c r="D990" s="4" t="s">
        <v>209</v>
      </c>
      <c r="E990" s="8">
        <v>0</v>
      </c>
      <c r="F990" s="8">
        <v>1911</v>
      </c>
      <c r="G990" s="8">
        <v>0</v>
      </c>
    </row>
    <row r="991" spans="1:7" s="123" customFormat="1" ht="18" customHeight="1">
      <c r="A991" s="4" t="s">
        <v>151</v>
      </c>
      <c r="B991" s="4" t="s">
        <v>152</v>
      </c>
      <c r="C991" s="4" t="s">
        <v>164</v>
      </c>
      <c r="D991" s="4" t="s">
        <v>165</v>
      </c>
      <c r="E991" s="8">
        <v>8121</v>
      </c>
      <c r="F991" s="8">
        <v>33620</v>
      </c>
      <c r="G991" s="8">
        <v>0</v>
      </c>
    </row>
    <row r="992" spans="1:7" s="123" customFormat="1" ht="18" customHeight="1">
      <c r="A992" s="4" t="s">
        <v>151</v>
      </c>
      <c r="B992" s="4" t="s">
        <v>152</v>
      </c>
      <c r="C992" s="4" t="s">
        <v>210</v>
      </c>
      <c r="D992" s="4" t="s">
        <v>211</v>
      </c>
      <c r="E992" s="8">
        <v>19534</v>
      </c>
      <c r="F992" s="8">
        <v>277806</v>
      </c>
      <c r="G992" s="8">
        <v>147</v>
      </c>
    </row>
    <row r="993" spans="1:7" s="123" customFormat="1" ht="18" customHeight="1">
      <c r="A993" s="4" t="s">
        <v>151</v>
      </c>
      <c r="B993" s="4" t="s">
        <v>152</v>
      </c>
      <c r="C993" s="4" t="s">
        <v>166</v>
      </c>
      <c r="D993" s="4" t="s">
        <v>167</v>
      </c>
      <c r="E993" s="8">
        <v>90822</v>
      </c>
      <c r="F993" s="8">
        <v>166867</v>
      </c>
      <c r="G993" s="8">
        <v>1044</v>
      </c>
    </row>
    <row r="994" spans="1:7" s="123" customFormat="1" ht="18" customHeight="1">
      <c r="A994" s="4" t="s">
        <v>151</v>
      </c>
      <c r="B994" s="4" t="s">
        <v>152</v>
      </c>
      <c r="C994" s="4" t="s">
        <v>212</v>
      </c>
      <c r="D994" s="4" t="s">
        <v>213</v>
      </c>
      <c r="E994" s="8">
        <v>580</v>
      </c>
      <c r="F994" s="8">
        <v>10</v>
      </c>
      <c r="G994" s="8">
        <v>0</v>
      </c>
    </row>
    <row r="995" spans="1:7" s="123" customFormat="1" ht="18" customHeight="1">
      <c r="A995" s="4" t="s">
        <v>151</v>
      </c>
      <c r="B995" s="4" t="s">
        <v>152</v>
      </c>
      <c r="C995" s="4" t="s">
        <v>168</v>
      </c>
      <c r="D995" s="4" t="s">
        <v>169</v>
      </c>
      <c r="E995" s="8">
        <v>1883</v>
      </c>
      <c r="F995" s="8">
        <v>5359</v>
      </c>
      <c r="G995" s="8">
        <v>0</v>
      </c>
    </row>
    <row r="996" spans="1:7" s="123" customFormat="1" ht="18" customHeight="1">
      <c r="A996" s="4" t="s">
        <v>151</v>
      </c>
      <c r="B996" s="4" t="s">
        <v>152</v>
      </c>
      <c r="C996" s="4" t="s">
        <v>143</v>
      </c>
      <c r="D996" s="4" t="s">
        <v>144</v>
      </c>
      <c r="E996" s="8">
        <v>25275</v>
      </c>
      <c r="F996" s="8">
        <v>334076</v>
      </c>
      <c r="G996" s="8">
        <v>26391</v>
      </c>
    </row>
    <row r="997" spans="1:7" s="123" customFormat="1" ht="18" customHeight="1">
      <c r="A997" s="4" t="s">
        <v>151</v>
      </c>
      <c r="B997" s="4" t="s">
        <v>152</v>
      </c>
      <c r="C997" s="4" t="s">
        <v>143</v>
      </c>
      <c r="D997" s="4" t="s">
        <v>218</v>
      </c>
      <c r="E997" s="8">
        <v>1741</v>
      </c>
      <c r="F997" s="8">
        <v>112521</v>
      </c>
      <c r="G997" s="8">
        <v>0</v>
      </c>
    </row>
    <row r="998" spans="1:7" s="123" customFormat="1" ht="18" customHeight="1">
      <c r="A998" s="4" t="s">
        <v>151</v>
      </c>
      <c r="B998" s="4" t="s">
        <v>152</v>
      </c>
      <c r="C998" s="4" t="s">
        <v>170</v>
      </c>
      <c r="D998" s="4" t="s">
        <v>260</v>
      </c>
      <c r="E998" s="8">
        <v>8051</v>
      </c>
      <c r="F998" s="8">
        <v>19718</v>
      </c>
      <c r="G998" s="8">
        <v>0</v>
      </c>
    </row>
    <row r="999" spans="1:7" s="123" customFormat="1" ht="18" customHeight="1">
      <c r="A999" s="4" t="s">
        <v>151</v>
      </c>
      <c r="B999" s="4" t="s">
        <v>152</v>
      </c>
      <c r="C999" s="4" t="s">
        <v>170</v>
      </c>
      <c r="D999" s="4" t="s">
        <v>171</v>
      </c>
      <c r="E999" s="8">
        <v>39192</v>
      </c>
      <c r="F999" s="8">
        <v>219929</v>
      </c>
      <c r="G999" s="8">
        <v>4</v>
      </c>
    </row>
    <row r="1000" spans="1:7" s="123" customFormat="1" ht="18" customHeight="1">
      <c r="A1000" s="4" t="s">
        <v>151</v>
      </c>
      <c r="B1000" s="4" t="s">
        <v>152</v>
      </c>
      <c r="C1000" s="4" t="s">
        <v>151</v>
      </c>
      <c r="D1000" s="4" t="s">
        <v>172</v>
      </c>
      <c r="E1000" s="8">
        <v>49317</v>
      </c>
      <c r="F1000" s="8">
        <v>304310</v>
      </c>
      <c r="G1000" s="8">
        <v>29460</v>
      </c>
    </row>
    <row r="1001" spans="1:7" s="123" customFormat="1" ht="18" customHeight="1">
      <c r="A1001" s="4" t="s">
        <v>151</v>
      </c>
      <c r="B1001" s="4" t="s">
        <v>152</v>
      </c>
      <c r="C1001" s="4" t="s">
        <v>151</v>
      </c>
      <c r="D1001" s="4" t="s">
        <v>248</v>
      </c>
      <c r="E1001" s="8">
        <v>83259</v>
      </c>
      <c r="F1001" s="8">
        <v>176665</v>
      </c>
      <c r="G1001" s="8">
        <v>0</v>
      </c>
    </row>
    <row r="1002" spans="1:7" s="123" customFormat="1" ht="18" customHeight="1">
      <c r="A1002" s="4" t="s">
        <v>151</v>
      </c>
      <c r="B1002" s="4" t="s">
        <v>152</v>
      </c>
      <c r="C1002" s="4" t="s">
        <v>151</v>
      </c>
      <c r="D1002" s="4" t="s">
        <v>152</v>
      </c>
      <c r="E1002" s="8">
        <v>7629</v>
      </c>
      <c r="F1002" s="8">
        <v>0</v>
      </c>
      <c r="G1002" s="8">
        <v>21593</v>
      </c>
    </row>
    <row r="1003" spans="1:7" s="123" customFormat="1" ht="18" customHeight="1">
      <c r="A1003" s="4" t="s">
        <v>151</v>
      </c>
      <c r="B1003" s="4" t="s">
        <v>152</v>
      </c>
      <c r="C1003" s="4" t="s">
        <v>220</v>
      </c>
      <c r="D1003" s="4" t="s">
        <v>221</v>
      </c>
      <c r="E1003" s="8">
        <v>0</v>
      </c>
      <c r="F1003" s="8">
        <v>0</v>
      </c>
      <c r="G1003" s="8">
        <v>0</v>
      </c>
    </row>
    <row r="1004" spans="1:7" s="123" customFormat="1" ht="18" customHeight="1">
      <c r="A1004" s="4" t="s">
        <v>151</v>
      </c>
      <c r="B1004" s="4" t="s">
        <v>152</v>
      </c>
      <c r="C1004" s="4" t="s">
        <v>173</v>
      </c>
      <c r="D1004" s="4" t="s">
        <v>222</v>
      </c>
      <c r="E1004" s="8">
        <v>9948</v>
      </c>
      <c r="F1004" s="8">
        <v>17084</v>
      </c>
      <c r="G1004" s="8">
        <v>0</v>
      </c>
    </row>
    <row r="1005" spans="1:7" s="123" customFormat="1" ht="18" customHeight="1">
      <c r="A1005" s="4" t="s">
        <v>151</v>
      </c>
      <c r="B1005" s="4" t="s">
        <v>152</v>
      </c>
      <c r="C1005" s="4" t="s">
        <v>173</v>
      </c>
      <c r="D1005" s="4" t="s">
        <v>223</v>
      </c>
      <c r="E1005" s="8">
        <v>970</v>
      </c>
      <c r="F1005" s="8">
        <v>735</v>
      </c>
      <c r="G1005" s="8">
        <v>0</v>
      </c>
    </row>
    <row r="1006" spans="1:7" s="123" customFormat="1" ht="18" customHeight="1">
      <c r="A1006" s="4" t="s">
        <v>151</v>
      </c>
      <c r="B1006" s="4" t="s">
        <v>152</v>
      </c>
      <c r="C1006" s="4" t="s">
        <v>173</v>
      </c>
      <c r="D1006" s="4" t="s">
        <v>174</v>
      </c>
      <c r="E1006" s="8">
        <v>655</v>
      </c>
      <c r="F1006" s="8">
        <v>839</v>
      </c>
      <c r="G1006" s="8">
        <v>0</v>
      </c>
    </row>
    <row r="1007" spans="1:7" s="123" customFormat="1" ht="18" customHeight="1">
      <c r="A1007" s="4" t="s">
        <v>151</v>
      </c>
      <c r="B1007" s="4" t="s">
        <v>152</v>
      </c>
      <c r="C1007" s="4" t="s">
        <v>175</v>
      </c>
      <c r="D1007" s="4" t="s">
        <v>176</v>
      </c>
      <c r="E1007" s="8">
        <v>350957</v>
      </c>
      <c r="F1007" s="8">
        <v>667171</v>
      </c>
      <c r="G1007" s="8">
        <v>20692</v>
      </c>
    </row>
    <row r="1008" spans="1:7" s="123" customFormat="1" ht="18" customHeight="1">
      <c r="A1008" s="4" t="s">
        <v>151</v>
      </c>
      <c r="B1008" s="4" t="s">
        <v>152</v>
      </c>
      <c r="C1008" s="4" t="s">
        <v>175</v>
      </c>
      <c r="D1008" s="4" t="s">
        <v>177</v>
      </c>
      <c r="E1008" s="8">
        <v>9687</v>
      </c>
      <c r="F1008" s="8">
        <v>59796</v>
      </c>
      <c r="G1008" s="8">
        <v>863</v>
      </c>
    </row>
    <row r="1009" spans="1:7" s="123" customFormat="1" ht="18" customHeight="1">
      <c r="A1009" s="4" t="s">
        <v>151</v>
      </c>
      <c r="B1009" s="4" t="s">
        <v>152</v>
      </c>
      <c r="C1009" s="4" t="s">
        <v>178</v>
      </c>
      <c r="D1009" s="4" t="s">
        <v>179</v>
      </c>
      <c r="E1009" s="8">
        <v>95751</v>
      </c>
      <c r="F1009" s="8">
        <v>197287</v>
      </c>
      <c r="G1009" s="8">
        <v>0</v>
      </c>
    </row>
    <row r="1010" spans="1:7" s="123" customFormat="1" ht="18" customHeight="1">
      <c r="A1010" s="4" t="s">
        <v>151</v>
      </c>
      <c r="B1010" s="4" t="s">
        <v>152</v>
      </c>
      <c r="C1010" s="4" t="s">
        <v>180</v>
      </c>
      <c r="D1010" s="4" t="s">
        <v>181</v>
      </c>
      <c r="E1010" s="8">
        <v>42454</v>
      </c>
      <c r="F1010" s="8">
        <v>87176</v>
      </c>
      <c r="G1010" s="8">
        <v>3430</v>
      </c>
    </row>
    <row r="1011" spans="1:7" s="123" customFormat="1" ht="18" customHeight="1">
      <c r="A1011" s="4" t="s">
        <v>151</v>
      </c>
      <c r="B1011" s="4" t="s">
        <v>152</v>
      </c>
      <c r="C1011" s="4" t="s">
        <v>182</v>
      </c>
      <c r="D1011" s="4" t="s">
        <v>183</v>
      </c>
      <c r="E1011" s="8">
        <v>46</v>
      </c>
      <c r="F1011" s="8">
        <v>0</v>
      </c>
      <c r="G1011" s="8">
        <v>0</v>
      </c>
    </row>
    <row r="1012" spans="1:7" s="123" customFormat="1" ht="18" customHeight="1">
      <c r="A1012" s="4" t="s">
        <v>151</v>
      </c>
      <c r="B1012" s="4" t="s">
        <v>152</v>
      </c>
      <c r="C1012" s="4" t="s">
        <v>182</v>
      </c>
      <c r="D1012" s="4" t="s">
        <v>249</v>
      </c>
      <c r="E1012" s="8">
        <v>59</v>
      </c>
      <c r="F1012" s="8">
        <v>0</v>
      </c>
      <c r="G1012" s="8">
        <v>0</v>
      </c>
    </row>
    <row r="1013" spans="1:7" s="123" customFormat="1" ht="18" customHeight="1">
      <c r="A1013" s="4" t="s">
        <v>151</v>
      </c>
      <c r="B1013" s="4" t="s">
        <v>152</v>
      </c>
      <c r="C1013" s="4" t="s">
        <v>184</v>
      </c>
      <c r="D1013" s="4" t="s">
        <v>185</v>
      </c>
      <c r="E1013" s="8">
        <v>26193</v>
      </c>
      <c r="F1013" s="8">
        <v>51646</v>
      </c>
      <c r="G1013" s="8">
        <v>0</v>
      </c>
    </row>
    <row r="1014" spans="1:7" s="123" customFormat="1" ht="18" customHeight="1">
      <c r="A1014" s="4" t="s">
        <v>151</v>
      </c>
      <c r="B1014" s="4" t="s">
        <v>152</v>
      </c>
      <c r="C1014" s="4" t="s">
        <v>153</v>
      </c>
      <c r="D1014" s="4" t="s">
        <v>154</v>
      </c>
      <c r="E1014" s="8">
        <v>82794</v>
      </c>
      <c r="F1014" s="8">
        <v>60831</v>
      </c>
      <c r="G1014" s="8">
        <v>3468</v>
      </c>
    </row>
    <row r="1015" spans="1:7" s="123" customFormat="1" ht="18" customHeight="1">
      <c r="A1015" s="4" t="s">
        <v>151</v>
      </c>
      <c r="B1015" s="4" t="s">
        <v>152</v>
      </c>
      <c r="C1015" s="4" t="s">
        <v>153</v>
      </c>
      <c r="D1015" s="4" t="s">
        <v>186</v>
      </c>
      <c r="E1015" s="8">
        <v>18626</v>
      </c>
      <c r="F1015" s="8">
        <v>255223</v>
      </c>
      <c r="G1015" s="8">
        <v>588</v>
      </c>
    </row>
    <row r="1016" spans="1:7" s="123" customFormat="1" ht="18" customHeight="1">
      <c r="A1016" s="4" t="s">
        <v>151</v>
      </c>
      <c r="B1016" s="4" t="s">
        <v>152</v>
      </c>
      <c r="C1016" s="4" t="s">
        <v>153</v>
      </c>
      <c r="D1016" s="4" t="s">
        <v>157</v>
      </c>
      <c r="E1016" s="8">
        <v>696446</v>
      </c>
      <c r="F1016" s="8">
        <v>3370246</v>
      </c>
      <c r="G1016" s="8">
        <v>72788</v>
      </c>
    </row>
    <row r="1017" spans="1:7" s="123" customFormat="1" ht="18" customHeight="1">
      <c r="A1017" s="4" t="s">
        <v>220</v>
      </c>
      <c r="B1017" s="4" t="s">
        <v>271</v>
      </c>
      <c r="C1017" s="4" t="s">
        <v>141</v>
      </c>
      <c r="D1017" s="4" t="s">
        <v>250</v>
      </c>
      <c r="E1017" s="8">
        <v>6</v>
      </c>
      <c r="F1017" s="8">
        <v>0</v>
      </c>
      <c r="G1017" s="8">
        <v>0</v>
      </c>
    </row>
    <row r="1018" spans="1:7" s="123" customFormat="1" ht="18" customHeight="1">
      <c r="A1018" s="4" t="s">
        <v>220</v>
      </c>
      <c r="B1018" s="4" t="s">
        <v>221</v>
      </c>
      <c r="C1018" s="4" t="s">
        <v>139</v>
      </c>
      <c r="D1018" s="4" t="s">
        <v>140</v>
      </c>
      <c r="E1018" s="8">
        <v>0</v>
      </c>
      <c r="F1018" s="8">
        <v>0</v>
      </c>
      <c r="G1018" s="8">
        <v>0</v>
      </c>
    </row>
    <row r="1019" spans="1:7" s="123" customFormat="1" ht="18" customHeight="1">
      <c r="A1019" s="4" t="s">
        <v>220</v>
      </c>
      <c r="B1019" s="4" t="s">
        <v>221</v>
      </c>
      <c r="C1019" s="4" t="s">
        <v>160</v>
      </c>
      <c r="D1019" s="4" t="s">
        <v>162</v>
      </c>
      <c r="E1019" s="8">
        <v>0</v>
      </c>
      <c r="F1019" s="8">
        <v>0</v>
      </c>
      <c r="G1019" s="8">
        <v>0</v>
      </c>
    </row>
    <row r="1020" spans="1:7" s="123" customFormat="1" ht="18" customHeight="1">
      <c r="A1020" s="4" t="s">
        <v>220</v>
      </c>
      <c r="B1020" s="4" t="s">
        <v>221</v>
      </c>
      <c r="C1020" s="4" t="s">
        <v>141</v>
      </c>
      <c r="D1020" s="4" t="s">
        <v>142</v>
      </c>
      <c r="E1020" s="8">
        <v>87982</v>
      </c>
      <c r="F1020" s="8">
        <v>161905</v>
      </c>
      <c r="G1020" s="8">
        <v>10955</v>
      </c>
    </row>
    <row r="1021" spans="1:7" s="123" customFormat="1" ht="18" customHeight="1">
      <c r="A1021" s="4" t="s">
        <v>220</v>
      </c>
      <c r="B1021" s="4" t="s">
        <v>221</v>
      </c>
      <c r="C1021" s="4" t="s">
        <v>149</v>
      </c>
      <c r="D1021" s="4" t="s">
        <v>150</v>
      </c>
      <c r="E1021" s="8">
        <v>158913</v>
      </c>
      <c r="F1021" s="8">
        <v>322105</v>
      </c>
      <c r="G1021" s="8">
        <v>5665</v>
      </c>
    </row>
    <row r="1022" spans="1:7" s="123" customFormat="1" ht="18" customHeight="1">
      <c r="A1022" s="4" t="s">
        <v>220</v>
      </c>
      <c r="B1022" s="4" t="s">
        <v>221</v>
      </c>
      <c r="C1022" s="4" t="s">
        <v>164</v>
      </c>
      <c r="D1022" s="4" t="s">
        <v>165</v>
      </c>
      <c r="E1022" s="8">
        <v>1322</v>
      </c>
      <c r="F1022" s="8">
        <v>20327</v>
      </c>
      <c r="G1022" s="8">
        <v>0</v>
      </c>
    </row>
    <row r="1023" spans="1:7" s="123" customFormat="1" ht="18" customHeight="1">
      <c r="A1023" s="4" t="s">
        <v>220</v>
      </c>
      <c r="B1023" s="4" t="s">
        <v>221</v>
      </c>
      <c r="C1023" s="4" t="s">
        <v>210</v>
      </c>
      <c r="D1023" s="4" t="s">
        <v>251</v>
      </c>
      <c r="E1023" s="8">
        <v>0</v>
      </c>
      <c r="F1023" s="8">
        <v>0</v>
      </c>
      <c r="G1023" s="8">
        <v>0</v>
      </c>
    </row>
    <row r="1024" spans="1:7" s="123" customFormat="1" ht="18" customHeight="1">
      <c r="A1024" s="4" t="s">
        <v>220</v>
      </c>
      <c r="B1024" s="4" t="s">
        <v>221</v>
      </c>
      <c r="C1024" s="4" t="s">
        <v>210</v>
      </c>
      <c r="D1024" s="4" t="s">
        <v>211</v>
      </c>
      <c r="E1024" s="8">
        <v>0</v>
      </c>
      <c r="F1024" s="8">
        <v>52402</v>
      </c>
      <c r="G1024" s="8">
        <v>0</v>
      </c>
    </row>
    <row r="1025" spans="1:7" s="123" customFormat="1" ht="18" customHeight="1">
      <c r="A1025" s="4" t="s">
        <v>220</v>
      </c>
      <c r="B1025" s="4" t="s">
        <v>221</v>
      </c>
      <c r="C1025" s="4" t="s">
        <v>166</v>
      </c>
      <c r="D1025" s="4" t="s">
        <v>167</v>
      </c>
      <c r="E1025" s="8">
        <v>0</v>
      </c>
      <c r="F1025" s="8">
        <v>9114</v>
      </c>
      <c r="G1025" s="8">
        <v>0</v>
      </c>
    </row>
    <row r="1026" spans="1:7" s="123" customFormat="1" ht="18" customHeight="1">
      <c r="A1026" s="4" t="s">
        <v>220</v>
      </c>
      <c r="B1026" s="4" t="s">
        <v>221</v>
      </c>
      <c r="C1026" s="4" t="s">
        <v>143</v>
      </c>
      <c r="D1026" s="4" t="s">
        <v>144</v>
      </c>
      <c r="E1026" s="8">
        <v>0</v>
      </c>
      <c r="F1026" s="8">
        <v>0</v>
      </c>
      <c r="G1026" s="8">
        <v>0</v>
      </c>
    </row>
    <row r="1027" spans="1:7" s="123" customFormat="1" ht="18" customHeight="1">
      <c r="A1027" s="4" t="s">
        <v>220</v>
      </c>
      <c r="B1027" s="4" t="s">
        <v>221</v>
      </c>
      <c r="C1027" s="4" t="s">
        <v>143</v>
      </c>
      <c r="D1027" s="4" t="s">
        <v>218</v>
      </c>
      <c r="E1027" s="8">
        <v>0</v>
      </c>
      <c r="F1027" s="8">
        <v>0</v>
      </c>
      <c r="G1027" s="8">
        <v>0</v>
      </c>
    </row>
    <row r="1028" spans="1:7" s="123" customFormat="1" ht="18" customHeight="1">
      <c r="A1028" s="4" t="s">
        <v>220</v>
      </c>
      <c r="B1028" s="4" t="s">
        <v>221</v>
      </c>
      <c r="C1028" s="4" t="s">
        <v>151</v>
      </c>
      <c r="D1028" s="4" t="s">
        <v>152</v>
      </c>
      <c r="E1028" s="8">
        <v>265</v>
      </c>
      <c r="F1028" s="8">
        <v>0</v>
      </c>
      <c r="G1028" s="8">
        <v>0</v>
      </c>
    </row>
    <row r="1029" spans="1:7" s="123" customFormat="1" ht="18" customHeight="1">
      <c r="A1029" s="4" t="s">
        <v>220</v>
      </c>
      <c r="B1029" s="4" t="s">
        <v>221</v>
      </c>
      <c r="C1029" s="4" t="s">
        <v>173</v>
      </c>
      <c r="D1029" s="4" t="s">
        <v>222</v>
      </c>
      <c r="E1029" s="8">
        <v>1536</v>
      </c>
      <c r="F1029" s="8">
        <v>54329</v>
      </c>
      <c r="G1029" s="8">
        <v>969</v>
      </c>
    </row>
    <row r="1030" spans="1:7" s="123" customFormat="1" ht="18" customHeight="1">
      <c r="A1030" s="4" t="s">
        <v>220</v>
      </c>
      <c r="B1030" s="4" t="s">
        <v>221</v>
      </c>
      <c r="C1030" s="4" t="s">
        <v>175</v>
      </c>
      <c r="D1030" s="4" t="s">
        <v>176</v>
      </c>
      <c r="E1030" s="8">
        <v>95</v>
      </c>
      <c r="F1030" s="8">
        <v>0</v>
      </c>
      <c r="G1030" s="8">
        <v>0</v>
      </c>
    </row>
    <row r="1031" spans="1:7" s="123" customFormat="1" ht="18" customHeight="1">
      <c r="A1031" s="4" t="s">
        <v>220</v>
      </c>
      <c r="B1031" s="4" t="s">
        <v>221</v>
      </c>
      <c r="C1031" s="4" t="s">
        <v>184</v>
      </c>
      <c r="D1031" s="4" t="s">
        <v>185</v>
      </c>
      <c r="E1031" s="8">
        <v>0</v>
      </c>
      <c r="F1031" s="8">
        <v>0</v>
      </c>
      <c r="G1031" s="8">
        <v>0</v>
      </c>
    </row>
    <row r="1032" spans="1:7" s="123" customFormat="1" ht="18" customHeight="1">
      <c r="A1032" s="4" t="s">
        <v>220</v>
      </c>
      <c r="B1032" s="4" t="s">
        <v>221</v>
      </c>
      <c r="C1032" s="4" t="s">
        <v>153</v>
      </c>
      <c r="D1032" s="4" t="s">
        <v>157</v>
      </c>
      <c r="E1032" s="8">
        <v>13709</v>
      </c>
      <c r="F1032" s="8">
        <v>185934</v>
      </c>
      <c r="G1032" s="8">
        <v>29</v>
      </c>
    </row>
    <row r="1033" spans="1:7" s="123" customFormat="1" ht="18" customHeight="1">
      <c r="A1033" s="4" t="s">
        <v>173</v>
      </c>
      <c r="B1033" s="4" t="s">
        <v>278</v>
      </c>
      <c r="C1033" s="4" t="s">
        <v>166</v>
      </c>
      <c r="D1033" s="4" t="s">
        <v>242</v>
      </c>
      <c r="E1033" s="8">
        <v>5</v>
      </c>
      <c r="F1033" s="8">
        <v>0</v>
      </c>
      <c r="G1033" s="8">
        <v>0</v>
      </c>
    </row>
    <row r="1034" spans="1:7" s="123" customFormat="1" ht="18" customHeight="1">
      <c r="A1034" s="4" t="s">
        <v>173</v>
      </c>
      <c r="B1034" s="4" t="s">
        <v>278</v>
      </c>
      <c r="C1034" s="4" t="s">
        <v>212</v>
      </c>
      <c r="D1034" s="4" t="s">
        <v>213</v>
      </c>
      <c r="E1034" s="8">
        <v>3840</v>
      </c>
      <c r="F1034" s="8">
        <v>8549</v>
      </c>
      <c r="G1034" s="8">
        <v>0</v>
      </c>
    </row>
    <row r="1035" spans="1:7" s="123" customFormat="1" ht="18" customHeight="1">
      <c r="A1035" s="4" t="s">
        <v>173</v>
      </c>
      <c r="B1035" s="4" t="s">
        <v>278</v>
      </c>
      <c r="C1035" s="4" t="s">
        <v>212</v>
      </c>
      <c r="D1035" s="4" t="s">
        <v>277</v>
      </c>
      <c r="E1035" s="8">
        <v>4084</v>
      </c>
      <c r="F1035" s="8">
        <v>4490</v>
      </c>
      <c r="G1035" s="8">
        <v>0</v>
      </c>
    </row>
    <row r="1036" spans="1:7" s="123" customFormat="1" ht="18" customHeight="1">
      <c r="A1036" s="4" t="s">
        <v>173</v>
      </c>
      <c r="B1036" s="4" t="s">
        <v>278</v>
      </c>
      <c r="C1036" s="4" t="s">
        <v>143</v>
      </c>
      <c r="D1036" s="4" t="s">
        <v>214</v>
      </c>
      <c r="E1036" s="8">
        <v>0</v>
      </c>
      <c r="F1036" s="8">
        <v>3</v>
      </c>
      <c r="G1036" s="8">
        <v>0</v>
      </c>
    </row>
    <row r="1037" spans="1:7" s="123" customFormat="1" ht="18" customHeight="1">
      <c r="A1037" s="4" t="s">
        <v>173</v>
      </c>
      <c r="B1037" s="4" t="s">
        <v>278</v>
      </c>
      <c r="C1037" s="4" t="s">
        <v>173</v>
      </c>
      <c r="D1037" s="4" t="s">
        <v>278</v>
      </c>
      <c r="E1037" s="8">
        <v>2</v>
      </c>
      <c r="F1037" s="8">
        <v>0</v>
      </c>
      <c r="G1037" s="8">
        <v>0</v>
      </c>
    </row>
    <row r="1038" spans="1:7" s="123" customFormat="1" ht="18" customHeight="1">
      <c r="A1038" s="4" t="s">
        <v>173</v>
      </c>
      <c r="B1038" s="4" t="s">
        <v>278</v>
      </c>
      <c r="C1038" s="4" t="s">
        <v>173</v>
      </c>
      <c r="D1038" s="4" t="s">
        <v>222</v>
      </c>
      <c r="E1038" s="8">
        <v>18697</v>
      </c>
      <c r="F1038" s="8">
        <v>1984</v>
      </c>
      <c r="G1038" s="8">
        <v>0</v>
      </c>
    </row>
    <row r="1039" spans="1:7" s="123" customFormat="1" ht="18" customHeight="1">
      <c r="A1039" s="4" t="s">
        <v>173</v>
      </c>
      <c r="B1039" s="4" t="s">
        <v>278</v>
      </c>
      <c r="C1039" s="4" t="s">
        <v>173</v>
      </c>
      <c r="D1039" s="4" t="s">
        <v>223</v>
      </c>
      <c r="E1039" s="8">
        <v>50</v>
      </c>
      <c r="F1039" s="8">
        <v>0</v>
      </c>
      <c r="G1039" s="8">
        <v>0</v>
      </c>
    </row>
    <row r="1040" spans="1:7" s="123" customFormat="1" ht="18" customHeight="1">
      <c r="A1040" s="4" t="s">
        <v>173</v>
      </c>
      <c r="B1040" s="4" t="s">
        <v>278</v>
      </c>
      <c r="C1040" s="4" t="s">
        <v>173</v>
      </c>
      <c r="D1040" s="4" t="s">
        <v>174</v>
      </c>
      <c r="E1040" s="8">
        <v>2766</v>
      </c>
      <c r="F1040" s="8">
        <v>849</v>
      </c>
      <c r="G1040" s="8">
        <v>0</v>
      </c>
    </row>
    <row r="1041" spans="1:7" s="123" customFormat="1" ht="18" customHeight="1">
      <c r="A1041" s="4" t="s">
        <v>173</v>
      </c>
      <c r="B1041" s="4" t="s">
        <v>278</v>
      </c>
      <c r="C1041" s="4" t="s">
        <v>173</v>
      </c>
      <c r="D1041" s="4" t="s">
        <v>264</v>
      </c>
      <c r="E1041" s="8">
        <v>4980</v>
      </c>
      <c r="F1041" s="8">
        <v>4156</v>
      </c>
      <c r="G1041" s="8">
        <v>0</v>
      </c>
    </row>
    <row r="1042" spans="1:7" s="123" customFormat="1" ht="18" customHeight="1">
      <c r="A1042" s="4" t="s">
        <v>173</v>
      </c>
      <c r="B1042" s="4" t="s">
        <v>278</v>
      </c>
      <c r="C1042" s="4" t="s">
        <v>175</v>
      </c>
      <c r="D1042" s="4" t="s">
        <v>177</v>
      </c>
      <c r="E1042" s="8">
        <v>0</v>
      </c>
      <c r="F1042" s="8">
        <v>0</v>
      </c>
      <c r="G1042" s="8">
        <v>0</v>
      </c>
    </row>
    <row r="1043" spans="1:7" s="123" customFormat="1" ht="18" customHeight="1">
      <c r="A1043" s="4" t="s">
        <v>173</v>
      </c>
      <c r="B1043" s="4" t="s">
        <v>278</v>
      </c>
      <c r="C1043" s="4" t="s">
        <v>180</v>
      </c>
      <c r="D1043" s="4" t="s">
        <v>181</v>
      </c>
      <c r="E1043" s="8">
        <v>3557</v>
      </c>
      <c r="F1043" s="8">
        <v>346</v>
      </c>
      <c r="G1043" s="8">
        <v>0</v>
      </c>
    </row>
    <row r="1044" spans="1:7" s="123" customFormat="1" ht="18" customHeight="1">
      <c r="A1044" s="4" t="s">
        <v>173</v>
      </c>
      <c r="B1044" s="4" t="s">
        <v>278</v>
      </c>
      <c r="C1044" s="4" t="s">
        <v>182</v>
      </c>
      <c r="D1044" s="4" t="s">
        <v>233</v>
      </c>
      <c r="E1044" s="8">
        <v>40</v>
      </c>
      <c r="F1044" s="8">
        <v>0</v>
      </c>
      <c r="G1044" s="8">
        <v>0</v>
      </c>
    </row>
    <row r="1045" spans="1:7" s="123" customFormat="1" ht="18" customHeight="1">
      <c r="A1045" s="4" t="s">
        <v>173</v>
      </c>
      <c r="B1045" s="4" t="s">
        <v>278</v>
      </c>
      <c r="C1045" s="4" t="s">
        <v>153</v>
      </c>
      <c r="D1045" s="4" t="s">
        <v>154</v>
      </c>
      <c r="E1045" s="8">
        <v>1351</v>
      </c>
      <c r="F1045" s="8">
        <v>175</v>
      </c>
      <c r="G1045" s="8">
        <v>0</v>
      </c>
    </row>
    <row r="1046" spans="1:7" s="123" customFormat="1" ht="18" customHeight="1">
      <c r="A1046" s="4" t="s">
        <v>173</v>
      </c>
      <c r="B1046" s="4" t="s">
        <v>278</v>
      </c>
      <c r="C1046" s="4" t="s">
        <v>153</v>
      </c>
      <c r="D1046" s="4" t="s">
        <v>157</v>
      </c>
      <c r="E1046" s="8">
        <v>550</v>
      </c>
      <c r="F1046" s="8">
        <v>0</v>
      </c>
      <c r="G1046" s="8">
        <v>0</v>
      </c>
    </row>
    <row r="1047" spans="1:7" s="123" customFormat="1" ht="18" customHeight="1">
      <c r="A1047" s="4" t="s">
        <v>173</v>
      </c>
      <c r="B1047" s="4" t="s">
        <v>222</v>
      </c>
      <c r="C1047" s="4" t="s">
        <v>158</v>
      </c>
      <c r="D1047" s="4" t="s">
        <v>159</v>
      </c>
      <c r="E1047" s="8">
        <v>121</v>
      </c>
      <c r="F1047" s="8">
        <v>0</v>
      </c>
      <c r="G1047" s="8">
        <v>0</v>
      </c>
    </row>
    <row r="1048" spans="1:7" s="123" customFormat="1" ht="18" customHeight="1">
      <c r="A1048" s="4" t="s">
        <v>173</v>
      </c>
      <c r="B1048" s="4" t="s">
        <v>222</v>
      </c>
      <c r="C1048" s="4" t="s">
        <v>139</v>
      </c>
      <c r="D1048" s="4" t="s">
        <v>140</v>
      </c>
      <c r="E1048" s="8">
        <v>5142</v>
      </c>
      <c r="F1048" s="8">
        <v>102684</v>
      </c>
      <c r="G1048" s="8">
        <v>3065</v>
      </c>
    </row>
    <row r="1049" spans="1:7" s="123" customFormat="1" ht="18" customHeight="1">
      <c r="A1049" s="4" t="s">
        <v>173</v>
      </c>
      <c r="B1049" s="4" t="s">
        <v>222</v>
      </c>
      <c r="C1049" s="4" t="s">
        <v>160</v>
      </c>
      <c r="D1049" s="4" t="s">
        <v>161</v>
      </c>
      <c r="E1049" s="8">
        <v>1290</v>
      </c>
      <c r="F1049" s="8">
        <v>0</v>
      </c>
      <c r="G1049" s="8">
        <v>0</v>
      </c>
    </row>
    <row r="1050" spans="1:7" s="123" customFormat="1" ht="18" customHeight="1">
      <c r="A1050" s="4" t="s">
        <v>173</v>
      </c>
      <c r="B1050" s="4" t="s">
        <v>222</v>
      </c>
      <c r="C1050" s="4" t="s">
        <v>160</v>
      </c>
      <c r="D1050" s="4" t="s">
        <v>162</v>
      </c>
      <c r="E1050" s="8">
        <v>37345</v>
      </c>
      <c r="F1050" s="8">
        <v>147318</v>
      </c>
      <c r="G1050" s="8">
        <v>19</v>
      </c>
    </row>
    <row r="1051" spans="1:7" s="123" customFormat="1" ht="18" customHeight="1">
      <c r="A1051" s="4" t="s">
        <v>173</v>
      </c>
      <c r="B1051" s="4" t="s">
        <v>222</v>
      </c>
      <c r="C1051" s="4" t="s">
        <v>141</v>
      </c>
      <c r="D1051" s="4" t="s">
        <v>142</v>
      </c>
      <c r="E1051" s="8">
        <v>10978</v>
      </c>
      <c r="F1051" s="8">
        <v>41772</v>
      </c>
      <c r="G1051" s="8">
        <v>0</v>
      </c>
    </row>
    <row r="1052" spans="1:7" s="123" customFormat="1" ht="18" customHeight="1">
      <c r="A1052" s="4" t="s">
        <v>173</v>
      </c>
      <c r="B1052" s="4" t="s">
        <v>222</v>
      </c>
      <c r="C1052" s="4" t="s">
        <v>149</v>
      </c>
      <c r="D1052" s="4" t="s">
        <v>150</v>
      </c>
      <c r="E1052" s="8">
        <v>178115</v>
      </c>
      <c r="F1052" s="8">
        <v>653711</v>
      </c>
      <c r="G1052" s="8">
        <v>3073</v>
      </c>
    </row>
    <row r="1053" spans="1:7" s="123" customFormat="1" ht="18" customHeight="1">
      <c r="A1053" s="4" t="s">
        <v>173</v>
      </c>
      <c r="B1053" s="4" t="s">
        <v>222</v>
      </c>
      <c r="C1053" s="4" t="s">
        <v>208</v>
      </c>
      <c r="D1053" s="4" t="s">
        <v>209</v>
      </c>
      <c r="E1053" s="8">
        <v>12074</v>
      </c>
      <c r="F1053" s="8">
        <v>18879</v>
      </c>
      <c r="G1053" s="8">
        <v>162</v>
      </c>
    </row>
    <row r="1054" spans="1:7" s="123" customFormat="1" ht="18" customHeight="1">
      <c r="A1054" s="4" t="s">
        <v>173</v>
      </c>
      <c r="B1054" s="4" t="s">
        <v>222</v>
      </c>
      <c r="C1054" s="4" t="s">
        <v>164</v>
      </c>
      <c r="D1054" s="4" t="s">
        <v>268</v>
      </c>
      <c r="E1054" s="8">
        <v>523</v>
      </c>
      <c r="F1054" s="8">
        <v>0</v>
      </c>
      <c r="G1054" s="8">
        <v>0</v>
      </c>
    </row>
    <row r="1055" spans="1:7" s="123" customFormat="1" ht="18" customHeight="1">
      <c r="A1055" s="4" t="s">
        <v>173</v>
      </c>
      <c r="B1055" s="4" t="s">
        <v>222</v>
      </c>
      <c r="C1055" s="4" t="s">
        <v>164</v>
      </c>
      <c r="D1055" s="4" t="s">
        <v>165</v>
      </c>
      <c r="E1055" s="8">
        <v>2</v>
      </c>
      <c r="F1055" s="8">
        <v>0</v>
      </c>
      <c r="G1055" s="8">
        <v>0</v>
      </c>
    </row>
    <row r="1056" spans="1:7" s="123" customFormat="1" ht="18" customHeight="1">
      <c r="A1056" s="4" t="s">
        <v>173</v>
      </c>
      <c r="B1056" s="4" t="s">
        <v>222</v>
      </c>
      <c r="C1056" s="4" t="s">
        <v>166</v>
      </c>
      <c r="D1056" s="4" t="s">
        <v>167</v>
      </c>
      <c r="E1056" s="8">
        <v>77713</v>
      </c>
      <c r="F1056" s="8">
        <v>142038</v>
      </c>
      <c r="G1056" s="8">
        <v>18693</v>
      </c>
    </row>
    <row r="1057" spans="1:7" s="123" customFormat="1" ht="18" customHeight="1">
      <c r="A1057" s="4" t="s">
        <v>173</v>
      </c>
      <c r="B1057" s="4" t="s">
        <v>222</v>
      </c>
      <c r="C1057" s="4" t="s">
        <v>166</v>
      </c>
      <c r="D1057" s="4" t="s">
        <v>242</v>
      </c>
      <c r="E1057" s="8">
        <v>6</v>
      </c>
      <c r="F1057" s="8">
        <v>0</v>
      </c>
      <c r="G1057" s="8">
        <v>0</v>
      </c>
    </row>
    <row r="1058" spans="1:7" s="123" customFormat="1" ht="18" customHeight="1">
      <c r="A1058" s="4" t="s">
        <v>173</v>
      </c>
      <c r="B1058" s="4" t="s">
        <v>222</v>
      </c>
      <c r="C1058" s="4" t="s">
        <v>212</v>
      </c>
      <c r="D1058" s="4" t="s">
        <v>213</v>
      </c>
      <c r="E1058" s="8">
        <v>27495</v>
      </c>
      <c r="F1058" s="8">
        <v>38993</v>
      </c>
      <c r="G1058" s="8">
        <v>23</v>
      </c>
    </row>
    <row r="1059" spans="1:7" s="123" customFormat="1" ht="18" customHeight="1">
      <c r="A1059" s="4" t="s">
        <v>173</v>
      </c>
      <c r="B1059" s="4" t="s">
        <v>222</v>
      </c>
      <c r="C1059" s="4" t="s">
        <v>212</v>
      </c>
      <c r="D1059" s="4" t="s">
        <v>277</v>
      </c>
      <c r="E1059" s="8">
        <v>5021</v>
      </c>
      <c r="F1059" s="8">
        <v>150</v>
      </c>
      <c r="G1059" s="8">
        <v>0</v>
      </c>
    </row>
    <row r="1060" spans="1:7" s="123" customFormat="1" ht="18" customHeight="1">
      <c r="A1060" s="4" t="s">
        <v>173</v>
      </c>
      <c r="B1060" s="4" t="s">
        <v>222</v>
      </c>
      <c r="C1060" s="4" t="s">
        <v>168</v>
      </c>
      <c r="D1060" s="4" t="s">
        <v>169</v>
      </c>
      <c r="E1060" s="8">
        <v>30419</v>
      </c>
      <c r="F1060" s="8">
        <v>85654</v>
      </c>
      <c r="G1060" s="8">
        <v>23</v>
      </c>
    </row>
    <row r="1061" spans="1:7" s="123" customFormat="1" ht="18" customHeight="1">
      <c r="A1061" s="4" t="s">
        <v>173</v>
      </c>
      <c r="B1061" s="4" t="s">
        <v>222</v>
      </c>
      <c r="C1061" s="4" t="s">
        <v>168</v>
      </c>
      <c r="D1061" s="4" t="s">
        <v>282</v>
      </c>
      <c r="E1061" s="8">
        <v>500</v>
      </c>
      <c r="F1061" s="8">
        <v>2</v>
      </c>
      <c r="G1061" s="8">
        <v>0</v>
      </c>
    </row>
    <row r="1062" spans="1:7" s="123" customFormat="1" ht="18" customHeight="1">
      <c r="A1062" s="4" t="s">
        <v>173</v>
      </c>
      <c r="B1062" s="4" t="s">
        <v>222</v>
      </c>
      <c r="C1062" s="4" t="s">
        <v>143</v>
      </c>
      <c r="D1062" s="4" t="s">
        <v>144</v>
      </c>
      <c r="E1062" s="8">
        <v>1508</v>
      </c>
      <c r="F1062" s="8">
        <v>20109</v>
      </c>
      <c r="G1062" s="8">
        <v>0</v>
      </c>
    </row>
    <row r="1063" spans="1:7" s="123" customFormat="1" ht="18" customHeight="1">
      <c r="A1063" s="4" t="s">
        <v>173</v>
      </c>
      <c r="B1063" s="4" t="s">
        <v>222</v>
      </c>
      <c r="C1063" s="4" t="s">
        <v>151</v>
      </c>
      <c r="D1063" s="4" t="s">
        <v>152</v>
      </c>
      <c r="E1063" s="8">
        <v>9392</v>
      </c>
      <c r="F1063" s="8">
        <v>121622</v>
      </c>
      <c r="G1063" s="8">
        <v>0</v>
      </c>
    </row>
    <row r="1064" spans="1:7" s="123" customFormat="1" ht="18" customHeight="1">
      <c r="A1064" s="4" t="s">
        <v>173</v>
      </c>
      <c r="B1064" s="4" t="s">
        <v>222</v>
      </c>
      <c r="C1064" s="4" t="s">
        <v>220</v>
      </c>
      <c r="D1064" s="4" t="s">
        <v>221</v>
      </c>
      <c r="E1064" s="8">
        <v>1188</v>
      </c>
      <c r="F1064" s="8">
        <v>62182</v>
      </c>
      <c r="G1064" s="8">
        <v>0</v>
      </c>
    </row>
    <row r="1065" spans="1:7" s="123" customFormat="1" ht="18" customHeight="1">
      <c r="A1065" s="4" t="s">
        <v>173</v>
      </c>
      <c r="B1065" s="4" t="s">
        <v>222</v>
      </c>
      <c r="C1065" s="4" t="s">
        <v>173</v>
      </c>
      <c r="D1065" s="4" t="s">
        <v>278</v>
      </c>
      <c r="E1065" s="8">
        <v>19702</v>
      </c>
      <c r="F1065" s="8">
        <v>861</v>
      </c>
      <c r="G1065" s="8">
        <v>0</v>
      </c>
    </row>
    <row r="1066" spans="1:7" s="123" customFormat="1" ht="18" customHeight="1">
      <c r="A1066" s="4" t="s">
        <v>173</v>
      </c>
      <c r="B1066" s="4" t="s">
        <v>222</v>
      </c>
      <c r="C1066" s="4" t="s">
        <v>173</v>
      </c>
      <c r="D1066" s="4" t="s">
        <v>222</v>
      </c>
      <c r="E1066" s="8">
        <v>1409</v>
      </c>
      <c r="F1066" s="8">
        <v>0</v>
      </c>
      <c r="G1066" s="8">
        <v>17080</v>
      </c>
    </row>
    <row r="1067" spans="1:7" s="123" customFormat="1" ht="18" customHeight="1">
      <c r="A1067" s="4" t="s">
        <v>173</v>
      </c>
      <c r="B1067" s="4" t="s">
        <v>222</v>
      </c>
      <c r="C1067" s="4" t="s">
        <v>173</v>
      </c>
      <c r="D1067" s="4" t="s">
        <v>223</v>
      </c>
      <c r="E1067" s="8">
        <v>112157</v>
      </c>
      <c r="F1067" s="8">
        <v>50752</v>
      </c>
      <c r="G1067" s="8">
        <v>0</v>
      </c>
    </row>
    <row r="1068" spans="1:7" s="123" customFormat="1" ht="18" customHeight="1">
      <c r="A1068" s="4" t="s">
        <v>173</v>
      </c>
      <c r="B1068" s="4" t="s">
        <v>222</v>
      </c>
      <c r="C1068" s="4" t="s">
        <v>173</v>
      </c>
      <c r="D1068" s="4" t="s">
        <v>299</v>
      </c>
      <c r="E1068" s="8">
        <v>1100</v>
      </c>
      <c r="F1068" s="8">
        <v>0</v>
      </c>
      <c r="G1068" s="8">
        <v>0</v>
      </c>
    </row>
    <row r="1069" spans="1:7" s="123" customFormat="1" ht="18" customHeight="1">
      <c r="A1069" s="4" t="s">
        <v>173</v>
      </c>
      <c r="B1069" s="4" t="s">
        <v>222</v>
      </c>
      <c r="C1069" s="4" t="s">
        <v>173</v>
      </c>
      <c r="D1069" s="4" t="s">
        <v>174</v>
      </c>
      <c r="E1069" s="8">
        <v>109725</v>
      </c>
      <c r="F1069" s="8">
        <v>154778</v>
      </c>
      <c r="G1069" s="8">
        <v>533</v>
      </c>
    </row>
    <row r="1070" spans="1:7" s="123" customFormat="1" ht="18" customHeight="1">
      <c r="A1070" s="4" t="s">
        <v>173</v>
      </c>
      <c r="B1070" s="4" t="s">
        <v>222</v>
      </c>
      <c r="C1070" s="4" t="s">
        <v>173</v>
      </c>
      <c r="D1070" s="4" t="s">
        <v>264</v>
      </c>
      <c r="E1070" s="8">
        <v>63630</v>
      </c>
      <c r="F1070" s="8">
        <v>21822</v>
      </c>
      <c r="G1070" s="8">
        <v>3</v>
      </c>
    </row>
    <row r="1071" spans="1:7" s="123" customFormat="1" ht="18" customHeight="1">
      <c r="A1071" s="4" t="s">
        <v>173</v>
      </c>
      <c r="B1071" s="4" t="s">
        <v>222</v>
      </c>
      <c r="C1071" s="4" t="s">
        <v>175</v>
      </c>
      <c r="D1071" s="4" t="s">
        <v>239</v>
      </c>
      <c r="E1071" s="8">
        <v>0</v>
      </c>
      <c r="F1071" s="8">
        <v>30451</v>
      </c>
      <c r="G1071" s="8">
        <v>0</v>
      </c>
    </row>
    <row r="1072" spans="1:7" s="123" customFormat="1" ht="18" customHeight="1">
      <c r="A1072" s="4" t="s">
        <v>173</v>
      </c>
      <c r="B1072" s="4" t="s">
        <v>222</v>
      </c>
      <c r="C1072" s="4" t="s">
        <v>175</v>
      </c>
      <c r="D1072" s="4" t="s">
        <v>176</v>
      </c>
      <c r="E1072" s="8">
        <v>266158</v>
      </c>
      <c r="F1072" s="8">
        <v>532843</v>
      </c>
      <c r="G1072" s="8">
        <v>23027</v>
      </c>
    </row>
    <row r="1073" spans="1:7" s="123" customFormat="1" ht="18" customHeight="1">
      <c r="A1073" s="4" t="s">
        <v>173</v>
      </c>
      <c r="B1073" s="4" t="s">
        <v>222</v>
      </c>
      <c r="C1073" s="4" t="s">
        <v>175</v>
      </c>
      <c r="D1073" s="4" t="s">
        <v>177</v>
      </c>
      <c r="E1073" s="8">
        <v>49172</v>
      </c>
      <c r="F1073" s="8">
        <v>13184</v>
      </c>
      <c r="G1073" s="8">
        <v>0</v>
      </c>
    </row>
    <row r="1074" spans="1:7" s="123" customFormat="1" ht="18" customHeight="1">
      <c r="A1074" s="4" t="s">
        <v>173</v>
      </c>
      <c r="B1074" s="4" t="s">
        <v>222</v>
      </c>
      <c r="C1074" s="4" t="s">
        <v>178</v>
      </c>
      <c r="D1074" s="4" t="s">
        <v>179</v>
      </c>
      <c r="E1074" s="8">
        <v>3253</v>
      </c>
      <c r="F1074" s="8">
        <v>30007</v>
      </c>
      <c r="G1074" s="8">
        <v>0</v>
      </c>
    </row>
    <row r="1075" spans="1:7" s="123" customFormat="1" ht="18" customHeight="1">
      <c r="A1075" s="4" t="s">
        <v>173</v>
      </c>
      <c r="B1075" s="4" t="s">
        <v>222</v>
      </c>
      <c r="C1075" s="4" t="s">
        <v>145</v>
      </c>
      <c r="D1075" s="4" t="s">
        <v>202</v>
      </c>
      <c r="E1075" s="8">
        <v>339</v>
      </c>
      <c r="F1075" s="8">
        <v>571</v>
      </c>
      <c r="G1075" s="8">
        <v>0</v>
      </c>
    </row>
    <row r="1076" spans="1:7" s="123" customFormat="1" ht="18" customHeight="1">
      <c r="A1076" s="4" t="s">
        <v>173</v>
      </c>
      <c r="B1076" s="4" t="s">
        <v>222</v>
      </c>
      <c r="C1076" s="4" t="s">
        <v>145</v>
      </c>
      <c r="D1076" s="4" t="s">
        <v>146</v>
      </c>
      <c r="E1076" s="8">
        <v>4429</v>
      </c>
      <c r="F1076" s="8">
        <v>20971</v>
      </c>
      <c r="G1076" s="8">
        <v>23</v>
      </c>
    </row>
    <row r="1077" spans="1:7" s="123" customFormat="1" ht="18" customHeight="1">
      <c r="A1077" s="4" t="s">
        <v>173</v>
      </c>
      <c r="B1077" s="4" t="s">
        <v>222</v>
      </c>
      <c r="C1077" s="4" t="s">
        <v>180</v>
      </c>
      <c r="D1077" s="4" t="s">
        <v>300</v>
      </c>
      <c r="E1077" s="8">
        <v>6730</v>
      </c>
      <c r="F1077" s="8">
        <v>4600</v>
      </c>
      <c r="G1077" s="8">
        <v>0</v>
      </c>
    </row>
    <row r="1078" spans="1:7" s="123" customFormat="1" ht="18" customHeight="1">
      <c r="A1078" s="4" t="s">
        <v>173</v>
      </c>
      <c r="B1078" s="4" t="s">
        <v>222</v>
      </c>
      <c r="C1078" s="4" t="s">
        <v>180</v>
      </c>
      <c r="D1078" s="4" t="s">
        <v>301</v>
      </c>
      <c r="E1078" s="8">
        <v>388</v>
      </c>
      <c r="F1078" s="8">
        <v>0</v>
      </c>
      <c r="G1078" s="8">
        <v>0</v>
      </c>
    </row>
    <row r="1079" spans="1:7" s="123" customFormat="1" ht="18" customHeight="1">
      <c r="A1079" s="4" t="s">
        <v>173</v>
      </c>
      <c r="B1079" s="4" t="s">
        <v>222</v>
      </c>
      <c r="C1079" s="4" t="s">
        <v>180</v>
      </c>
      <c r="D1079" s="4" t="s">
        <v>302</v>
      </c>
      <c r="E1079" s="8">
        <v>456</v>
      </c>
      <c r="F1079" s="8">
        <v>0</v>
      </c>
      <c r="G1079" s="8">
        <v>0</v>
      </c>
    </row>
    <row r="1080" spans="1:7" s="123" customFormat="1" ht="18" customHeight="1">
      <c r="A1080" s="4" t="s">
        <v>173</v>
      </c>
      <c r="B1080" s="4" t="s">
        <v>222</v>
      </c>
      <c r="C1080" s="4" t="s">
        <v>180</v>
      </c>
      <c r="D1080" s="4" t="s">
        <v>181</v>
      </c>
      <c r="E1080" s="8">
        <v>277593</v>
      </c>
      <c r="F1080" s="8">
        <v>377052</v>
      </c>
      <c r="G1080" s="8">
        <v>1847</v>
      </c>
    </row>
    <row r="1081" spans="1:7" s="123" customFormat="1" ht="18" customHeight="1">
      <c r="A1081" s="4" t="s">
        <v>173</v>
      </c>
      <c r="B1081" s="4" t="s">
        <v>222</v>
      </c>
      <c r="C1081" s="4" t="s">
        <v>182</v>
      </c>
      <c r="D1081" s="4" t="s">
        <v>303</v>
      </c>
      <c r="E1081" s="8">
        <v>2151</v>
      </c>
      <c r="F1081" s="8">
        <v>0</v>
      </c>
      <c r="G1081" s="8">
        <v>0</v>
      </c>
    </row>
    <row r="1082" spans="1:7" s="123" customFormat="1" ht="18" customHeight="1">
      <c r="A1082" s="4" t="s">
        <v>173</v>
      </c>
      <c r="B1082" s="4" t="s">
        <v>222</v>
      </c>
      <c r="C1082" s="4" t="s">
        <v>182</v>
      </c>
      <c r="D1082" s="4" t="s">
        <v>261</v>
      </c>
      <c r="E1082" s="8">
        <v>1567</v>
      </c>
      <c r="F1082" s="8">
        <v>0</v>
      </c>
      <c r="G1082" s="8">
        <v>0</v>
      </c>
    </row>
    <row r="1083" spans="1:7" s="123" customFormat="1" ht="18" customHeight="1">
      <c r="A1083" s="4" t="s">
        <v>173</v>
      </c>
      <c r="B1083" s="4" t="s">
        <v>222</v>
      </c>
      <c r="C1083" s="4" t="s">
        <v>182</v>
      </c>
      <c r="D1083" s="4" t="s">
        <v>183</v>
      </c>
      <c r="E1083" s="8">
        <v>15146</v>
      </c>
      <c r="F1083" s="8">
        <v>31554</v>
      </c>
      <c r="G1083" s="8">
        <v>1966733</v>
      </c>
    </row>
    <row r="1084" spans="1:7" s="123" customFormat="1" ht="18" customHeight="1">
      <c r="A1084" s="4" t="s">
        <v>173</v>
      </c>
      <c r="B1084" s="4" t="s">
        <v>222</v>
      </c>
      <c r="C1084" s="4" t="s">
        <v>182</v>
      </c>
      <c r="D1084" s="4" t="s">
        <v>304</v>
      </c>
      <c r="E1084" s="8">
        <v>1980</v>
      </c>
      <c r="F1084" s="8">
        <v>0</v>
      </c>
      <c r="G1084" s="8">
        <v>0</v>
      </c>
    </row>
    <row r="1085" spans="1:7" s="123" customFormat="1" ht="18" customHeight="1">
      <c r="A1085" s="4" t="s">
        <v>173</v>
      </c>
      <c r="B1085" s="4" t="s">
        <v>222</v>
      </c>
      <c r="C1085" s="4" t="s">
        <v>182</v>
      </c>
      <c r="D1085" s="4" t="s">
        <v>249</v>
      </c>
      <c r="E1085" s="8">
        <v>99</v>
      </c>
      <c r="F1085" s="8">
        <v>0</v>
      </c>
      <c r="G1085" s="8">
        <v>0</v>
      </c>
    </row>
    <row r="1086" spans="1:7" s="123" customFormat="1" ht="18" customHeight="1">
      <c r="A1086" s="4" t="s">
        <v>173</v>
      </c>
      <c r="B1086" s="4" t="s">
        <v>222</v>
      </c>
      <c r="C1086" s="4" t="s">
        <v>184</v>
      </c>
      <c r="D1086" s="4" t="s">
        <v>185</v>
      </c>
      <c r="E1086" s="8">
        <v>0</v>
      </c>
      <c r="F1086" s="8">
        <v>0</v>
      </c>
      <c r="G1086" s="8">
        <v>0</v>
      </c>
    </row>
    <row r="1087" spans="1:7" s="123" customFormat="1" ht="18" customHeight="1">
      <c r="A1087" s="4" t="s">
        <v>173</v>
      </c>
      <c r="B1087" s="4" t="s">
        <v>222</v>
      </c>
      <c r="C1087" s="4" t="s">
        <v>153</v>
      </c>
      <c r="D1087" s="4" t="s">
        <v>154</v>
      </c>
      <c r="E1087" s="8">
        <v>190705</v>
      </c>
      <c r="F1087" s="8">
        <v>374276</v>
      </c>
      <c r="G1087" s="8">
        <v>162</v>
      </c>
    </row>
    <row r="1088" spans="1:7" s="123" customFormat="1" ht="18" customHeight="1">
      <c r="A1088" s="4" t="s">
        <v>173</v>
      </c>
      <c r="B1088" s="4" t="s">
        <v>222</v>
      </c>
      <c r="C1088" s="4" t="s">
        <v>153</v>
      </c>
      <c r="D1088" s="4" t="s">
        <v>279</v>
      </c>
      <c r="E1088" s="8">
        <v>436</v>
      </c>
      <c r="F1088" s="8">
        <v>30</v>
      </c>
      <c r="G1088" s="8">
        <v>0</v>
      </c>
    </row>
    <row r="1089" spans="1:7" s="123" customFormat="1" ht="18" customHeight="1">
      <c r="A1089" s="4" t="s">
        <v>173</v>
      </c>
      <c r="B1089" s="4" t="s">
        <v>222</v>
      </c>
      <c r="C1089" s="4" t="s">
        <v>153</v>
      </c>
      <c r="D1089" s="4" t="s">
        <v>155</v>
      </c>
      <c r="E1089" s="8">
        <v>12924</v>
      </c>
      <c r="F1089" s="8">
        <v>0</v>
      </c>
      <c r="G1089" s="8">
        <v>0</v>
      </c>
    </row>
    <row r="1090" spans="1:7" s="123" customFormat="1" ht="18" customHeight="1">
      <c r="A1090" s="4" t="s">
        <v>173</v>
      </c>
      <c r="B1090" s="4" t="s">
        <v>222</v>
      </c>
      <c r="C1090" s="4" t="s">
        <v>153</v>
      </c>
      <c r="D1090" s="4" t="s">
        <v>156</v>
      </c>
      <c r="E1090" s="8">
        <v>62</v>
      </c>
      <c r="F1090" s="8">
        <v>0</v>
      </c>
      <c r="G1090" s="8">
        <v>0</v>
      </c>
    </row>
    <row r="1091" spans="1:7" s="123" customFormat="1" ht="18" customHeight="1">
      <c r="A1091" s="4" t="s">
        <v>173</v>
      </c>
      <c r="B1091" s="4" t="s">
        <v>222</v>
      </c>
      <c r="C1091" s="4" t="s">
        <v>153</v>
      </c>
      <c r="D1091" s="4" t="s">
        <v>273</v>
      </c>
      <c r="E1091" s="8">
        <v>8</v>
      </c>
      <c r="F1091" s="8">
        <v>0</v>
      </c>
      <c r="G1091" s="8">
        <v>0</v>
      </c>
    </row>
    <row r="1092" spans="1:7" s="123" customFormat="1" ht="18" customHeight="1">
      <c r="A1092" s="4" t="s">
        <v>173</v>
      </c>
      <c r="B1092" s="4" t="s">
        <v>222</v>
      </c>
      <c r="C1092" s="4" t="s">
        <v>153</v>
      </c>
      <c r="D1092" s="4" t="s">
        <v>186</v>
      </c>
      <c r="E1092" s="8">
        <v>501515</v>
      </c>
      <c r="F1092" s="8">
        <v>567121</v>
      </c>
      <c r="G1092" s="8">
        <v>1590</v>
      </c>
    </row>
    <row r="1093" spans="1:7" s="123" customFormat="1" ht="18" customHeight="1">
      <c r="A1093" s="4" t="s">
        <v>173</v>
      </c>
      <c r="B1093" s="4" t="s">
        <v>222</v>
      </c>
      <c r="C1093" s="4" t="s">
        <v>153</v>
      </c>
      <c r="D1093" s="4" t="s">
        <v>157</v>
      </c>
      <c r="E1093" s="8">
        <v>368968</v>
      </c>
      <c r="F1093" s="8">
        <v>565465</v>
      </c>
      <c r="G1093" s="8">
        <v>4095970</v>
      </c>
    </row>
    <row r="1094" spans="1:7" s="123" customFormat="1" ht="18" customHeight="1">
      <c r="A1094" s="4" t="s">
        <v>173</v>
      </c>
      <c r="B1094" s="4" t="s">
        <v>223</v>
      </c>
      <c r="C1094" s="4" t="s">
        <v>139</v>
      </c>
      <c r="D1094" s="4" t="s">
        <v>140</v>
      </c>
      <c r="E1094" s="8">
        <v>827</v>
      </c>
      <c r="F1094" s="8">
        <v>8995</v>
      </c>
      <c r="G1094" s="8">
        <v>0</v>
      </c>
    </row>
    <row r="1095" spans="1:7" s="123" customFormat="1" ht="18" customHeight="1">
      <c r="A1095" s="4" t="s">
        <v>173</v>
      </c>
      <c r="B1095" s="4" t="s">
        <v>223</v>
      </c>
      <c r="C1095" s="4" t="s">
        <v>206</v>
      </c>
      <c r="D1095" s="4" t="s">
        <v>207</v>
      </c>
      <c r="E1095" s="8">
        <v>8</v>
      </c>
      <c r="F1095" s="8">
        <v>0</v>
      </c>
      <c r="G1095" s="8">
        <v>0</v>
      </c>
    </row>
    <row r="1096" spans="1:7" s="123" customFormat="1" ht="18" customHeight="1">
      <c r="A1096" s="4" t="s">
        <v>173</v>
      </c>
      <c r="B1096" s="4" t="s">
        <v>223</v>
      </c>
      <c r="C1096" s="4" t="s">
        <v>160</v>
      </c>
      <c r="D1096" s="4" t="s">
        <v>162</v>
      </c>
      <c r="E1096" s="8">
        <v>6336</v>
      </c>
      <c r="F1096" s="8">
        <v>265</v>
      </c>
      <c r="G1096" s="8">
        <v>0</v>
      </c>
    </row>
    <row r="1097" spans="1:7" s="123" customFormat="1" ht="18" customHeight="1">
      <c r="A1097" s="4" t="s">
        <v>173</v>
      </c>
      <c r="B1097" s="4" t="s">
        <v>223</v>
      </c>
      <c r="C1097" s="4" t="s">
        <v>149</v>
      </c>
      <c r="D1097" s="4" t="s">
        <v>150</v>
      </c>
      <c r="E1097" s="8">
        <v>15118</v>
      </c>
      <c r="F1097" s="8">
        <v>13963</v>
      </c>
      <c r="G1097" s="8">
        <v>0</v>
      </c>
    </row>
    <row r="1098" spans="1:7" s="123" customFormat="1" ht="18" customHeight="1">
      <c r="A1098" s="4" t="s">
        <v>173</v>
      </c>
      <c r="B1098" s="4" t="s">
        <v>223</v>
      </c>
      <c r="C1098" s="4" t="s">
        <v>164</v>
      </c>
      <c r="D1098" s="4" t="s">
        <v>165</v>
      </c>
      <c r="E1098" s="8">
        <v>0</v>
      </c>
      <c r="F1098" s="8">
        <v>0</v>
      </c>
      <c r="G1098" s="8">
        <v>0</v>
      </c>
    </row>
    <row r="1099" spans="1:7" s="123" customFormat="1" ht="18" customHeight="1">
      <c r="A1099" s="4" t="s">
        <v>173</v>
      </c>
      <c r="B1099" s="4" t="s">
        <v>223</v>
      </c>
      <c r="C1099" s="4" t="s">
        <v>166</v>
      </c>
      <c r="D1099" s="4" t="s">
        <v>167</v>
      </c>
      <c r="E1099" s="8">
        <v>162</v>
      </c>
      <c r="F1099" s="8">
        <v>0</v>
      </c>
      <c r="G1099" s="8">
        <v>0</v>
      </c>
    </row>
    <row r="1100" spans="1:7" s="123" customFormat="1" ht="18" customHeight="1">
      <c r="A1100" s="4" t="s">
        <v>173</v>
      </c>
      <c r="B1100" s="4" t="s">
        <v>223</v>
      </c>
      <c r="C1100" s="4" t="s">
        <v>212</v>
      </c>
      <c r="D1100" s="4" t="s">
        <v>213</v>
      </c>
      <c r="E1100" s="8">
        <v>676</v>
      </c>
      <c r="F1100" s="8">
        <v>0</v>
      </c>
      <c r="G1100" s="8">
        <v>0</v>
      </c>
    </row>
    <row r="1101" spans="1:7" s="123" customFormat="1" ht="18" customHeight="1">
      <c r="A1101" s="4" t="s">
        <v>173</v>
      </c>
      <c r="B1101" s="4" t="s">
        <v>223</v>
      </c>
      <c r="C1101" s="4" t="s">
        <v>212</v>
      </c>
      <c r="D1101" s="4" t="s">
        <v>277</v>
      </c>
      <c r="E1101" s="8">
        <v>248</v>
      </c>
      <c r="F1101" s="8">
        <v>0</v>
      </c>
      <c r="G1101" s="8">
        <v>0</v>
      </c>
    </row>
    <row r="1102" spans="1:7" s="123" customFormat="1" ht="18" customHeight="1">
      <c r="A1102" s="4" t="s">
        <v>173</v>
      </c>
      <c r="B1102" s="4" t="s">
        <v>223</v>
      </c>
      <c r="C1102" s="4" t="s">
        <v>168</v>
      </c>
      <c r="D1102" s="4" t="s">
        <v>169</v>
      </c>
      <c r="E1102" s="8">
        <v>1402</v>
      </c>
      <c r="F1102" s="8">
        <v>0</v>
      </c>
      <c r="G1102" s="8">
        <v>0</v>
      </c>
    </row>
    <row r="1103" spans="1:7" s="123" customFormat="1" ht="18" customHeight="1">
      <c r="A1103" s="4" t="s">
        <v>173</v>
      </c>
      <c r="B1103" s="4" t="s">
        <v>223</v>
      </c>
      <c r="C1103" s="4" t="s">
        <v>143</v>
      </c>
      <c r="D1103" s="4" t="s">
        <v>144</v>
      </c>
      <c r="E1103" s="8">
        <v>510</v>
      </c>
      <c r="F1103" s="8">
        <v>518</v>
      </c>
      <c r="G1103" s="8">
        <v>0</v>
      </c>
    </row>
    <row r="1104" spans="1:7" s="123" customFormat="1" ht="18" customHeight="1">
      <c r="A1104" s="4" t="s">
        <v>173</v>
      </c>
      <c r="B1104" s="4" t="s">
        <v>223</v>
      </c>
      <c r="C1104" s="4" t="s">
        <v>151</v>
      </c>
      <c r="D1104" s="4" t="s">
        <v>152</v>
      </c>
      <c r="E1104" s="8">
        <v>1126</v>
      </c>
      <c r="F1104" s="8">
        <v>1153</v>
      </c>
      <c r="G1104" s="8">
        <v>0</v>
      </c>
    </row>
    <row r="1105" spans="1:7" s="123" customFormat="1" ht="18" customHeight="1">
      <c r="A1105" s="4" t="s">
        <v>173</v>
      </c>
      <c r="B1105" s="4" t="s">
        <v>223</v>
      </c>
      <c r="C1105" s="4" t="s">
        <v>173</v>
      </c>
      <c r="D1105" s="4" t="s">
        <v>278</v>
      </c>
      <c r="E1105" s="8">
        <v>40</v>
      </c>
      <c r="F1105" s="8">
        <v>0</v>
      </c>
      <c r="G1105" s="8">
        <v>0</v>
      </c>
    </row>
    <row r="1106" spans="1:7" s="123" customFormat="1" ht="18" customHeight="1">
      <c r="A1106" s="4" t="s">
        <v>173</v>
      </c>
      <c r="B1106" s="4" t="s">
        <v>223</v>
      </c>
      <c r="C1106" s="4" t="s">
        <v>173</v>
      </c>
      <c r="D1106" s="4" t="s">
        <v>222</v>
      </c>
      <c r="E1106" s="8">
        <v>105697</v>
      </c>
      <c r="F1106" s="8">
        <v>74967</v>
      </c>
      <c r="G1106" s="8">
        <v>2</v>
      </c>
    </row>
    <row r="1107" spans="1:7" s="123" customFormat="1" ht="18" customHeight="1">
      <c r="A1107" s="4" t="s">
        <v>173</v>
      </c>
      <c r="B1107" s="4" t="s">
        <v>223</v>
      </c>
      <c r="C1107" s="4" t="s">
        <v>173</v>
      </c>
      <c r="D1107" s="4" t="s">
        <v>174</v>
      </c>
      <c r="E1107" s="8">
        <v>2961</v>
      </c>
      <c r="F1107" s="8">
        <v>39</v>
      </c>
      <c r="G1107" s="8">
        <v>0</v>
      </c>
    </row>
    <row r="1108" spans="1:7" s="123" customFormat="1" ht="18" customHeight="1">
      <c r="A1108" s="4" t="s">
        <v>173</v>
      </c>
      <c r="B1108" s="4" t="s">
        <v>223</v>
      </c>
      <c r="C1108" s="4" t="s">
        <v>173</v>
      </c>
      <c r="D1108" s="4" t="s">
        <v>264</v>
      </c>
      <c r="E1108" s="8">
        <v>239</v>
      </c>
      <c r="F1108" s="8">
        <v>0</v>
      </c>
      <c r="G1108" s="8">
        <v>0</v>
      </c>
    </row>
    <row r="1109" spans="1:7" s="123" customFormat="1" ht="18" customHeight="1">
      <c r="A1109" s="4" t="s">
        <v>173</v>
      </c>
      <c r="B1109" s="4" t="s">
        <v>223</v>
      </c>
      <c r="C1109" s="4" t="s">
        <v>175</v>
      </c>
      <c r="D1109" s="4" t="s">
        <v>176</v>
      </c>
      <c r="E1109" s="8">
        <v>99603</v>
      </c>
      <c r="F1109" s="8">
        <v>32430</v>
      </c>
      <c r="G1109" s="8">
        <v>0</v>
      </c>
    </row>
    <row r="1110" spans="1:7" s="123" customFormat="1" ht="18" customHeight="1">
      <c r="A1110" s="4" t="s">
        <v>173</v>
      </c>
      <c r="B1110" s="4" t="s">
        <v>223</v>
      </c>
      <c r="C1110" s="4" t="s">
        <v>175</v>
      </c>
      <c r="D1110" s="4" t="s">
        <v>177</v>
      </c>
      <c r="E1110" s="8">
        <v>11</v>
      </c>
      <c r="F1110" s="8">
        <v>0</v>
      </c>
      <c r="G1110" s="8">
        <v>0</v>
      </c>
    </row>
    <row r="1111" spans="1:7" s="123" customFormat="1" ht="18" customHeight="1">
      <c r="A1111" s="4" t="s">
        <v>173</v>
      </c>
      <c r="B1111" s="4" t="s">
        <v>223</v>
      </c>
      <c r="C1111" s="4" t="s">
        <v>180</v>
      </c>
      <c r="D1111" s="4" t="s">
        <v>181</v>
      </c>
      <c r="E1111" s="8">
        <v>6268</v>
      </c>
      <c r="F1111" s="8">
        <v>50</v>
      </c>
      <c r="G1111" s="8">
        <v>0</v>
      </c>
    </row>
    <row r="1112" spans="1:7" s="123" customFormat="1" ht="18" customHeight="1">
      <c r="A1112" s="4" t="s">
        <v>173</v>
      </c>
      <c r="B1112" s="4" t="s">
        <v>223</v>
      </c>
      <c r="C1112" s="4" t="s">
        <v>182</v>
      </c>
      <c r="D1112" s="4" t="s">
        <v>183</v>
      </c>
      <c r="E1112" s="8">
        <v>0</v>
      </c>
      <c r="F1112" s="8">
        <v>0</v>
      </c>
      <c r="G1112" s="8">
        <v>0</v>
      </c>
    </row>
    <row r="1113" spans="1:7" s="123" customFormat="1" ht="18" customHeight="1">
      <c r="A1113" s="4" t="s">
        <v>173</v>
      </c>
      <c r="B1113" s="4" t="s">
        <v>223</v>
      </c>
      <c r="C1113" s="4" t="s">
        <v>184</v>
      </c>
      <c r="D1113" s="4" t="s">
        <v>185</v>
      </c>
      <c r="E1113" s="8">
        <v>0</v>
      </c>
      <c r="F1113" s="8">
        <v>0</v>
      </c>
      <c r="G1113" s="8">
        <v>0</v>
      </c>
    </row>
    <row r="1114" spans="1:7" s="123" customFormat="1" ht="18" customHeight="1">
      <c r="A1114" s="4" t="s">
        <v>173</v>
      </c>
      <c r="B1114" s="4" t="s">
        <v>223</v>
      </c>
      <c r="C1114" s="4" t="s">
        <v>153</v>
      </c>
      <c r="D1114" s="4" t="s">
        <v>154</v>
      </c>
      <c r="E1114" s="8">
        <v>128</v>
      </c>
      <c r="F1114" s="8">
        <v>0</v>
      </c>
      <c r="G1114" s="8">
        <v>0</v>
      </c>
    </row>
    <row r="1115" spans="1:7" s="123" customFormat="1" ht="18" customHeight="1">
      <c r="A1115" s="4" t="s">
        <v>173</v>
      </c>
      <c r="B1115" s="4" t="s">
        <v>223</v>
      </c>
      <c r="C1115" s="4" t="s">
        <v>153</v>
      </c>
      <c r="D1115" s="4" t="s">
        <v>156</v>
      </c>
      <c r="E1115" s="8">
        <v>21</v>
      </c>
      <c r="F1115" s="8">
        <v>0</v>
      </c>
      <c r="G1115" s="8">
        <v>0</v>
      </c>
    </row>
    <row r="1116" spans="1:7" s="123" customFormat="1" ht="18" customHeight="1">
      <c r="A1116" s="4" t="s">
        <v>173</v>
      </c>
      <c r="B1116" s="4" t="s">
        <v>223</v>
      </c>
      <c r="C1116" s="4" t="s">
        <v>153</v>
      </c>
      <c r="D1116" s="4" t="s">
        <v>186</v>
      </c>
      <c r="E1116" s="8">
        <v>4222</v>
      </c>
      <c r="F1116" s="8">
        <v>18827</v>
      </c>
      <c r="G1116" s="8">
        <v>0</v>
      </c>
    </row>
    <row r="1117" spans="1:7" s="123" customFormat="1" ht="18" customHeight="1">
      <c r="A1117" s="4" t="s">
        <v>173</v>
      </c>
      <c r="B1117" s="4" t="s">
        <v>223</v>
      </c>
      <c r="C1117" s="4" t="s">
        <v>153</v>
      </c>
      <c r="D1117" s="4" t="s">
        <v>157</v>
      </c>
      <c r="E1117" s="8">
        <v>160535</v>
      </c>
      <c r="F1117" s="8">
        <v>62098</v>
      </c>
      <c r="G1117" s="8">
        <v>0</v>
      </c>
    </row>
    <row r="1118" spans="1:7" s="123" customFormat="1" ht="18" customHeight="1">
      <c r="A1118" s="4" t="s">
        <v>173</v>
      </c>
      <c r="B1118" s="4" t="s">
        <v>299</v>
      </c>
      <c r="C1118" s="4" t="s">
        <v>173</v>
      </c>
      <c r="D1118" s="4" t="s">
        <v>222</v>
      </c>
      <c r="E1118" s="8">
        <v>1213</v>
      </c>
      <c r="F1118" s="8">
        <v>0</v>
      </c>
      <c r="G1118" s="8">
        <v>0</v>
      </c>
    </row>
    <row r="1119" spans="1:7" s="123" customFormat="1" ht="18" customHeight="1">
      <c r="A1119" s="4" t="s">
        <v>173</v>
      </c>
      <c r="B1119" s="4" t="s">
        <v>299</v>
      </c>
      <c r="C1119" s="4" t="s">
        <v>182</v>
      </c>
      <c r="D1119" s="4" t="s">
        <v>261</v>
      </c>
      <c r="E1119" s="8">
        <v>648</v>
      </c>
      <c r="F1119" s="8">
        <v>0</v>
      </c>
      <c r="G1119" s="8">
        <v>0</v>
      </c>
    </row>
    <row r="1120" spans="1:7" s="123" customFormat="1" ht="18" customHeight="1">
      <c r="A1120" s="4" t="s">
        <v>173</v>
      </c>
      <c r="B1120" s="4" t="s">
        <v>174</v>
      </c>
      <c r="C1120" s="4" t="s">
        <v>158</v>
      </c>
      <c r="D1120" s="4" t="s">
        <v>159</v>
      </c>
      <c r="E1120" s="8">
        <v>238</v>
      </c>
      <c r="F1120" s="8">
        <v>0</v>
      </c>
      <c r="G1120" s="8">
        <v>0</v>
      </c>
    </row>
    <row r="1121" spans="1:7" s="123" customFormat="1" ht="18" customHeight="1">
      <c r="A1121" s="4" t="s">
        <v>173</v>
      </c>
      <c r="B1121" s="4" t="s">
        <v>174</v>
      </c>
      <c r="C1121" s="4" t="s">
        <v>139</v>
      </c>
      <c r="D1121" s="4" t="s">
        <v>140</v>
      </c>
      <c r="E1121" s="8">
        <v>3</v>
      </c>
      <c r="F1121" s="8">
        <v>0</v>
      </c>
      <c r="G1121" s="8">
        <v>0</v>
      </c>
    </row>
    <row r="1122" spans="1:7" s="123" customFormat="1" ht="18" customHeight="1">
      <c r="A1122" s="4" t="s">
        <v>173</v>
      </c>
      <c r="B1122" s="4" t="s">
        <v>174</v>
      </c>
      <c r="C1122" s="4" t="s">
        <v>160</v>
      </c>
      <c r="D1122" s="4" t="s">
        <v>161</v>
      </c>
      <c r="E1122" s="8">
        <v>1399</v>
      </c>
      <c r="F1122" s="8">
        <v>0</v>
      </c>
      <c r="G1122" s="8">
        <v>0</v>
      </c>
    </row>
    <row r="1123" spans="1:7" s="123" customFormat="1" ht="18" customHeight="1">
      <c r="A1123" s="4" t="s">
        <v>173</v>
      </c>
      <c r="B1123" s="4" t="s">
        <v>174</v>
      </c>
      <c r="C1123" s="4" t="s">
        <v>160</v>
      </c>
      <c r="D1123" s="4" t="s">
        <v>162</v>
      </c>
      <c r="E1123" s="8">
        <v>173</v>
      </c>
      <c r="F1123" s="8">
        <v>0</v>
      </c>
      <c r="G1123" s="8">
        <v>0</v>
      </c>
    </row>
    <row r="1124" spans="1:7" s="123" customFormat="1" ht="18" customHeight="1">
      <c r="A1124" s="4" t="s">
        <v>173</v>
      </c>
      <c r="B1124" s="4" t="s">
        <v>174</v>
      </c>
      <c r="C1124" s="4" t="s">
        <v>141</v>
      </c>
      <c r="D1124" s="4" t="s">
        <v>142</v>
      </c>
      <c r="E1124" s="8">
        <v>103</v>
      </c>
      <c r="F1124" s="8">
        <v>0</v>
      </c>
      <c r="G1124" s="8">
        <v>0</v>
      </c>
    </row>
    <row r="1125" spans="1:7" s="123" customFormat="1" ht="18" customHeight="1">
      <c r="A1125" s="4" t="s">
        <v>173</v>
      </c>
      <c r="B1125" s="4" t="s">
        <v>174</v>
      </c>
      <c r="C1125" s="4" t="s">
        <v>149</v>
      </c>
      <c r="D1125" s="4" t="s">
        <v>150</v>
      </c>
      <c r="E1125" s="8">
        <v>1865</v>
      </c>
      <c r="F1125" s="8">
        <v>19207</v>
      </c>
      <c r="G1125" s="8">
        <v>0</v>
      </c>
    </row>
    <row r="1126" spans="1:7" s="123" customFormat="1" ht="18" customHeight="1">
      <c r="A1126" s="4" t="s">
        <v>173</v>
      </c>
      <c r="B1126" s="4" t="s">
        <v>174</v>
      </c>
      <c r="C1126" s="4" t="s">
        <v>166</v>
      </c>
      <c r="D1126" s="4" t="s">
        <v>167</v>
      </c>
      <c r="E1126" s="8">
        <v>0</v>
      </c>
      <c r="F1126" s="8">
        <v>0</v>
      </c>
      <c r="G1126" s="8">
        <v>0</v>
      </c>
    </row>
    <row r="1127" spans="1:7" s="123" customFormat="1" ht="18" customHeight="1">
      <c r="A1127" s="4" t="s">
        <v>173</v>
      </c>
      <c r="B1127" s="4" t="s">
        <v>174</v>
      </c>
      <c r="C1127" s="4" t="s">
        <v>166</v>
      </c>
      <c r="D1127" s="4" t="s">
        <v>242</v>
      </c>
      <c r="E1127" s="8">
        <v>0</v>
      </c>
      <c r="F1127" s="8">
        <v>0</v>
      </c>
      <c r="G1127" s="8">
        <v>0</v>
      </c>
    </row>
    <row r="1128" spans="1:7" s="123" customFormat="1" ht="18" customHeight="1">
      <c r="A1128" s="4" t="s">
        <v>173</v>
      </c>
      <c r="B1128" s="4" t="s">
        <v>174</v>
      </c>
      <c r="C1128" s="4" t="s">
        <v>212</v>
      </c>
      <c r="D1128" s="4" t="s">
        <v>213</v>
      </c>
      <c r="E1128" s="8">
        <v>5454</v>
      </c>
      <c r="F1128" s="8">
        <v>1624</v>
      </c>
      <c r="G1128" s="8">
        <v>15012</v>
      </c>
    </row>
    <row r="1129" spans="1:7" s="123" customFormat="1" ht="18" customHeight="1">
      <c r="A1129" s="4" t="s">
        <v>173</v>
      </c>
      <c r="B1129" s="4" t="s">
        <v>174</v>
      </c>
      <c r="C1129" s="4" t="s">
        <v>212</v>
      </c>
      <c r="D1129" s="4" t="s">
        <v>277</v>
      </c>
      <c r="E1129" s="8">
        <v>0</v>
      </c>
      <c r="F1129" s="8">
        <v>0</v>
      </c>
      <c r="G1129" s="8">
        <v>0</v>
      </c>
    </row>
    <row r="1130" spans="1:7" s="123" customFormat="1" ht="18" customHeight="1">
      <c r="A1130" s="4" t="s">
        <v>173</v>
      </c>
      <c r="B1130" s="4" t="s">
        <v>174</v>
      </c>
      <c r="C1130" s="4" t="s">
        <v>168</v>
      </c>
      <c r="D1130" s="4" t="s">
        <v>169</v>
      </c>
      <c r="E1130" s="8">
        <v>13478</v>
      </c>
      <c r="F1130" s="8">
        <v>3919</v>
      </c>
      <c r="G1130" s="8">
        <v>0</v>
      </c>
    </row>
    <row r="1131" spans="1:7" s="123" customFormat="1" ht="18" customHeight="1">
      <c r="A1131" s="4" t="s">
        <v>173</v>
      </c>
      <c r="B1131" s="4" t="s">
        <v>174</v>
      </c>
      <c r="C1131" s="4" t="s">
        <v>168</v>
      </c>
      <c r="D1131" s="4" t="s">
        <v>282</v>
      </c>
      <c r="E1131" s="8">
        <v>1345</v>
      </c>
      <c r="F1131" s="8">
        <v>20</v>
      </c>
      <c r="G1131" s="8">
        <v>0</v>
      </c>
    </row>
    <row r="1132" spans="1:7" s="123" customFormat="1" ht="18" customHeight="1">
      <c r="A1132" s="4" t="s">
        <v>173</v>
      </c>
      <c r="B1132" s="4" t="s">
        <v>174</v>
      </c>
      <c r="C1132" s="4" t="s">
        <v>151</v>
      </c>
      <c r="D1132" s="4" t="s">
        <v>152</v>
      </c>
      <c r="E1132" s="8">
        <v>745</v>
      </c>
      <c r="F1132" s="8">
        <v>3104</v>
      </c>
      <c r="G1132" s="8">
        <v>0</v>
      </c>
    </row>
    <row r="1133" spans="1:7" s="123" customFormat="1" ht="18" customHeight="1">
      <c r="A1133" s="4" t="s">
        <v>173</v>
      </c>
      <c r="B1133" s="4" t="s">
        <v>174</v>
      </c>
      <c r="C1133" s="4" t="s">
        <v>173</v>
      </c>
      <c r="D1133" s="4" t="s">
        <v>278</v>
      </c>
      <c r="E1133" s="8">
        <v>3116</v>
      </c>
      <c r="F1133" s="8">
        <v>10</v>
      </c>
      <c r="G1133" s="8">
        <v>0</v>
      </c>
    </row>
    <row r="1134" spans="1:7" s="123" customFormat="1" ht="18" customHeight="1">
      <c r="A1134" s="4" t="s">
        <v>173</v>
      </c>
      <c r="B1134" s="4" t="s">
        <v>174</v>
      </c>
      <c r="C1134" s="4" t="s">
        <v>173</v>
      </c>
      <c r="D1134" s="4" t="s">
        <v>222</v>
      </c>
      <c r="E1134" s="8">
        <v>108023</v>
      </c>
      <c r="F1134" s="8">
        <v>131722</v>
      </c>
      <c r="G1134" s="8">
        <v>32</v>
      </c>
    </row>
    <row r="1135" spans="1:7" s="123" customFormat="1" ht="18" customHeight="1">
      <c r="A1135" s="4" t="s">
        <v>173</v>
      </c>
      <c r="B1135" s="4" t="s">
        <v>174</v>
      </c>
      <c r="C1135" s="4" t="s">
        <v>173</v>
      </c>
      <c r="D1135" s="4" t="s">
        <v>223</v>
      </c>
      <c r="E1135" s="8">
        <v>3835</v>
      </c>
      <c r="F1135" s="8">
        <v>325</v>
      </c>
      <c r="G1135" s="8">
        <v>0</v>
      </c>
    </row>
    <row r="1136" spans="1:7" s="123" customFormat="1" ht="18" customHeight="1">
      <c r="A1136" s="4" t="s">
        <v>173</v>
      </c>
      <c r="B1136" s="4" t="s">
        <v>174</v>
      </c>
      <c r="C1136" s="4" t="s">
        <v>173</v>
      </c>
      <c r="D1136" s="4" t="s">
        <v>264</v>
      </c>
      <c r="E1136" s="8">
        <v>8031</v>
      </c>
      <c r="F1136" s="8">
        <v>434</v>
      </c>
      <c r="G1136" s="8">
        <v>0</v>
      </c>
    </row>
    <row r="1137" spans="1:7" s="123" customFormat="1" ht="18" customHeight="1">
      <c r="A1137" s="4" t="s">
        <v>173</v>
      </c>
      <c r="B1137" s="4" t="s">
        <v>174</v>
      </c>
      <c r="C1137" s="4" t="s">
        <v>175</v>
      </c>
      <c r="D1137" s="4" t="s">
        <v>177</v>
      </c>
      <c r="E1137" s="8">
        <v>2309</v>
      </c>
      <c r="F1137" s="8">
        <v>343</v>
      </c>
      <c r="G1137" s="8">
        <v>0</v>
      </c>
    </row>
    <row r="1138" spans="1:7" s="123" customFormat="1" ht="18" customHeight="1">
      <c r="A1138" s="4" t="s">
        <v>173</v>
      </c>
      <c r="B1138" s="4" t="s">
        <v>174</v>
      </c>
      <c r="C1138" s="4" t="s">
        <v>178</v>
      </c>
      <c r="D1138" s="4" t="s">
        <v>179</v>
      </c>
      <c r="E1138" s="8">
        <v>790</v>
      </c>
      <c r="F1138" s="8">
        <v>0</v>
      </c>
      <c r="G1138" s="8">
        <v>0</v>
      </c>
    </row>
    <row r="1139" spans="1:7" s="123" customFormat="1" ht="18" customHeight="1">
      <c r="A1139" s="4" t="s">
        <v>173</v>
      </c>
      <c r="B1139" s="4" t="s">
        <v>174</v>
      </c>
      <c r="C1139" s="4" t="s">
        <v>145</v>
      </c>
      <c r="D1139" s="4" t="s">
        <v>146</v>
      </c>
      <c r="E1139" s="8">
        <v>40</v>
      </c>
      <c r="F1139" s="8">
        <v>0</v>
      </c>
      <c r="G1139" s="8">
        <v>0</v>
      </c>
    </row>
    <row r="1140" spans="1:7" s="123" customFormat="1" ht="18" customHeight="1">
      <c r="A1140" s="4" t="s">
        <v>173</v>
      </c>
      <c r="B1140" s="4" t="s">
        <v>174</v>
      </c>
      <c r="C1140" s="4" t="s">
        <v>180</v>
      </c>
      <c r="D1140" s="4" t="s">
        <v>181</v>
      </c>
      <c r="E1140" s="8">
        <v>6902</v>
      </c>
      <c r="F1140" s="8">
        <v>56945</v>
      </c>
      <c r="G1140" s="8">
        <v>32</v>
      </c>
    </row>
    <row r="1141" spans="1:7" s="123" customFormat="1" ht="18" customHeight="1">
      <c r="A1141" s="4" t="s">
        <v>173</v>
      </c>
      <c r="B1141" s="4" t="s">
        <v>174</v>
      </c>
      <c r="C1141" s="4" t="s">
        <v>182</v>
      </c>
      <c r="D1141" s="4" t="s">
        <v>233</v>
      </c>
      <c r="E1141" s="8">
        <v>72</v>
      </c>
      <c r="F1141" s="8">
        <v>0</v>
      </c>
      <c r="G1141" s="8">
        <v>0</v>
      </c>
    </row>
    <row r="1142" spans="1:7" s="123" customFormat="1" ht="18" customHeight="1">
      <c r="A1142" s="4" t="s">
        <v>173</v>
      </c>
      <c r="B1142" s="4" t="s">
        <v>174</v>
      </c>
      <c r="C1142" s="4" t="s">
        <v>153</v>
      </c>
      <c r="D1142" s="4" t="s">
        <v>154</v>
      </c>
      <c r="E1142" s="8">
        <v>632</v>
      </c>
      <c r="F1142" s="8">
        <v>0</v>
      </c>
      <c r="G1142" s="8">
        <v>0</v>
      </c>
    </row>
    <row r="1143" spans="1:7" s="123" customFormat="1" ht="18" customHeight="1">
      <c r="A1143" s="4" t="s">
        <v>173</v>
      </c>
      <c r="B1143" s="4" t="s">
        <v>174</v>
      </c>
      <c r="C1143" s="4" t="s">
        <v>153</v>
      </c>
      <c r="D1143" s="4" t="s">
        <v>279</v>
      </c>
      <c r="E1143" s="8">
        <v>34</v>
      </c>
      <c r="F1143" s="8">
        <v>0</v>
      </c>
      <c r="G1143" s="8">
        <v>0</v>
      </c>
    </row>
    <row r="1144" spans="1:7" s="123" customFormat="1" ht="18" customHeight="1">
      <c r="A1144" s="4" t="s">
        <v>173</v>
      </c>
      <c r="B1144" s="4" t="s">
        <v>174</v>
      </c>
      <c r="C1144" s="4" t="s">
        <v>153</v>
      </c>
      <c r="D1144" s="4" t="s">
        <v>156</v>
      </c>
      <c r="E1144" s="8">
        <v>24</v>
      </c>
      <c r="F1144" s="8">
        <v>0</v>
      </c>
      <c r="G1144" s="8">
        <v>0</v>
      </c>
    </row>
    <row r="1145" spans="1:7" s="123" customFormat="1" ht="18" customHeight="1">
      <c r="A1145" s="4" t="s">
        <v>173</v>
      </c>
      <c r="B1145" s="4" t="s">
        <v>174</v>
      </c>
      <c r="C1145" s="4" t="s">
        <v>153</v>
      </c>
      <c r="D1145" s="4" t="s">
        <v>186</v>
      </c>
      <c r="E1145" s="8">
        <v>88031</v>
      </c>
      <c r="F1145" s="8">
        <v>221311</v>
      </c>
      <c r="G1145" s="8">
        <v>0</v>
      </c>
    </row>
    <row r="1146" spans="1:7" s="123" customFormat="1" ht="18" customHeight="1">
      <c r="A1146" s="4" t="s">
        <v>173</v>
      </c>
      <c r="B1146" s="4" t="s">
        <v>174</v>
      </c>
      <c r="C1146" s="4" t="s">
        <v>153</v>
      </c>
      <c r="D1146" s="4" t="s">
        <v>157</v>
      </c>
      <c r="E1146" s="8">
        <v>53160</v>
      </c>
      <c r="F1146" s="8">
        <v>124389</v>
      </c>
      <c r="G1146" s="8">
        <v>0</v>
      </c>
    </row>
    <row r="1147" spans="1:7" s="123" customFormat="1" ht="18" customHeight="1">
      <c r="A1147" s="4" t="s">
        <v>173</v>
      </c>
      <c r="B1147" s="4" t="s">
        <v>264</v>
      </c>
      <c r="C1147" s="4" t="s">
        <v>139</v>
      </c>
      <c r="D1147" s="4" t="s">
        <v>140</v>
      </c>
      <c r="E1147" s="8">
        <v>0</v>
      </c>
      <c r="F1147" s="8">
        <v>0</v>
      </c>
      <c r="G1147" s="8">
        <v>0</v>
      </c>
    </row>
    <row r="1148" spans="1:7" s="123" customFormat="1" ht="18" customHeight="1">
      <c r="A1148" s="4" t="s">
        <v>173</v>
      </c>
      <c r="B1148" s="4" t="s">
        <v>264</v>
      </c>
      <c r="C1148" s="4" t="s">
        <v>208</v>
      </c>
      <c r="D1148" s="4" t="s">
        <v>209</v>
      </c>
      <c r="E1148" s="8">
        <v>377</v>
      </c>
      <c r="F1148" s="8">
        <v>38911</v>
      </c>
      <c r="G1148" s="8">
        <v>0</v>
      </c>
    </row>
    <row r="1149" spans="1:7" s="123" customFormat="1" ht="18" customHeight="1">
      <c r="A1149" s="4" t="s">
        <v>173</v>
      </c>
      <c r="B1149" s="4" t="s">
        <v>264</v>
      </c>
      <c r="C1149" s="4" t="s">
        <v>166</v>
      </c>
      <c r="D1149" s="4" t="s">
        <v>242</v>
      </c>
      <c r="E1149" s="8">
        <v>0</v>
      </c>
      <c r="F1149" s="8">
        <v>0</v>
      </c>
      <c r="G1149" s="8">
        <v>0</v>
      </c>
    </row>
    <row r="1150" spans="1:7" s="123" customFormat="1" ht="18" customHeight="1">
      <c r="A1150" s="4" t="s">
        <v>173</v>
      </c>
      <c r="B1150" s="4" t="s">
        <v>264</v>
      </c>
      <c r="C1150" s="4" t="s">
        <v>212</v>
      </c>
      <c r="D1150" s="4" t="s">
        <v>213</v>
      </c>
      <c r="E1150" s="8">
        <v>7051</v>
      </c>
      <c r="F1150" s="8">
        <v>5188</v>
      </c>
      <c r="G1150" s="8">
        <v>0</v>
      </c>
    </row>
    <row r="1151" spans="1:7" s="123" customFormat="1" ht="18" customHeight="1">
      <c r="A1151" s="4" t="s">
        <v>173</v>
      </c>
      <c r="B1151" s="4" t="s">
        <v>264</v>
      </c>
      <c r="C1151" s="4" t="s">
        <v>212</v>
      </c>
      <c r="D1151" s="4" t="s">
        <v>277</v>
      </c>
      <c r="E1151" s="8">
        <v>13</v>
      </c>
      <c r="F1151" s="8">
        <v>0</v>
      </c>
      <c r="G1151" s="8">
        <v>0</v>
      </c>
    </row>
    <row r="1152" spans="1:7" s="123" customFormat="1" ht="18" customHeight="1">
      <c r="A1152" s="4" t="s">
        <v>173</v>
      </c>
      <c r="B1152" s="4" t="s">
        <v>264</v>
      </c>
      <c r="C1152" s="4" t="s">
        <v>168</v>
      </c>
      <c r="D1152" s="4" t="s">
        <v>169</v>
      </c>
      <c r="E1152" s="8">
        <v>1331</v>
      </c>
      <c r="F1152" s="8">
        <v>1271</v>
      </c>
      <c r="G1152" s="8">
        <v>0</v>
      </c>
    </row>
    <row r="1153" spans="1:7" s="123" customFormat="1" ht="18" customHeight="1">
      <c r="A1153" s="4" t="s">
        <v>173</v>
      </c>
      <c r="B1153" s="4" t="s">
        <v>264</v>
      </c>
      <c r="C1153" s="4" t="s">
        <v>168</v>
      </c>
      <c r="D1153" s="4" t="s">
        <v>282</v>
      </c>
      <c r="E1153" s="8">
        <v>10637</v>
      </c>
      <c r="F1153" s="8">
        <v>5227</v>
      </c>
      <c r="G1153" s="8">
        <v>0</v>
      </c>
    </row>
    <row r="1154" spans="1:7" s="123" customFormat="1" ht="18" customHeight="1">
      <c r="A1154" s="4" t="s">
        <v>173</v>
      </c>
      <c r="B1154" s="4" t="s">
        <v>264</v>
      </c>
      <c r="C1154" s="4" t="s">
        <v>173</v>
      </c>
      <c r="D1154" s="4" t="s">
        <v>278</v>
      </c>
      <c r="E1154" s="8">
        <v>3919</v>
      </c>
      <c r="F1154" s="8">
        <v>334</v>
      </c>
      <c r="G1154" s="8">
        <v>0</v>
      </c>
    </row>
    <row r="1155" spans="1:7" s="123" customFormat="1" ht="18" customHeight="1">
      <c r="A1155" s="4" t="s">
        <v>173</v>
      </c>
      <c r="B1155" s="4" t="s">
        <v>264</v>
      </c>
      <c r="C1155" s="4" t="s">
        <v>173</v>
      </c>
      <c r="D1155" s="4" t="s">
        <v>222</v>
      </c>
      <c r="E1155" s="8">
        <v>73677</v>
      </c>
      <c r="F1155" s="8">
        <v>143482</v>
      </c>
      <c r="G1155" s="8">
        <v>0</v>
      </c>
    </row>
    <row r="1156" spans="1:7" s="123" customFormat="1" ht="18" customHeight="1">
      <c r="A1156" s="4" t="s">
        <v>173</v>
      </c>
      <c r="B1156" s="4" t="s">
        <v>264</v>
      </c>
      <c r="C1156" s="4" t="s">
        <v>173</v>
      </c>
      <c r="D1156" s="4" t="s">
        <v>223</v>
      </c>
      <c r="E1156" s="8">
        <v>46</v>
      </c>
      <c r="F1156" s="8">
        <v>174</v>
      </c>
      <c r="G1156" s="8">
        <v>0</v>
      </c>
    </row>
    <row r="1157" spans="1:7" s="123" customFormat="1" ht="18" customHeight="1">
      <c r="A1157" s="4" t="s">
        <v>173</v>
      </c>
      <c r="B1157" s="4" t="s">
        <v>264</v>
      </c>
      <c r="C1157" s="4" t="s">
        <v>173</v>
      </c>
      <c r="D1157" s="4" t="s">
        <v>174</v>
      </c>
      <c r="E1157" s="8">
        <v>5865</v>
      </c>
      <c r="F1157" s="8">
        <v>1350</v>
      </c>
      <c r="G1157" s="8">
        <v>0</v>
      </c>
    </row>
    <row r="1158" spans="1:7" s="123" customFormat="1" ht="18" customHeight="1">
      <c r="A1158" s="4" t="s">
        <v>173</v>
      </c>
      <c r="B1158" s="4" t="s">
        <v>264</v>
      </c>
      <c r="C1158" s="4" t="s">
        <v>175</v>
      </c>
      <c r="D1158" s="4" t="s">
        <v>176</v>
      </c>
      <c r="E1158" s="8">
        <v>1714</v>
      </c>
      <c r="F1158" s="8">
        <v>42099</v>
      </c>
      <c r="G1158" s="8">
        <v>0</v>
      </c>
    </row>
    <row r="1159" spans="1:7" s="123" customFormat="1" ht="18" customHeight="1">
      <c r="A1159" s="4" t="s">
        <v>173</v>
      </c>
      <c r="B1159" s="4" t="s">
        <v>264</v>
      </c>
      <c r="C1159" s="4" t="s">
        <v>175</v>
      </c>
      <c r="D1159" s="4" t="s">
        <v>177</v>
      </c>
      <c r="E1159" s="8">
        <v>29</v>
      </c>
      <c r="F1159" s="8">
        <v>0</v>
      </c>
      <c r="G1159" s="8">
        <v>0</v>
      </c>
    </row>
    <row r="1160" spans="1:7" s="123" customFormat="1" ht="18" customHeight="1">
      <c r="A1160" s="4" t="s">
        <v>173</v>
      </c>
      <c r="B1160" s="4" t="s">
        <v>264</v>
      </c>
      <c r="C1160" s="4" t="s">
        <v>178</v>
      </c>
      <c r="D1160" s="4" t="s">
        <v>179</v>
      </c>
      <c r="E1160" s="8">
        <v>90</v>
      </c>
      <c r="F1160" s="8">
        <v>0</v>
      </c>
      <c r="G1160" s="8">
        <v>0</v>
      </c>
    </row>
    <row r="1161" spans="1:7" s="123" customFormat="1" ht="18" customHeight="1">
      <c r="A1161" s="4" t="s">
        <v>173</v>
      </c>
      <c r="B1161" s="4" t="s">
        <v>264</v>
      </c>
      <c r="C1161" s="4" t="s">
        <v>145</v>
      </c>
      <c r="D1161" s="4" t="s">
        <v>146</v>
      </c>
      <c r="E1161" s="8">
        <v>0</v>
      </c>
      <c r="F1161" s="8">
        <v>0</v>
      </c>
      <c r="G1161" s="8">
        <v>0</v>
      </c>
    </row>
    <row r="1162" spans="1:7" s="123" customFormat="1" ht="18" customHeight="1">
      <c r="A1162" s="4" t="s">
        <v>173</v>
      </c>
      <c r="B1162" s="4" t="s">
        <v>264</v>
      </c>
      <c r="C1162" s="4" t="s">
        <v>180</v>
      </c>
      <c r="D1162" s="4" t="s">
        <v>181</v>
      </c>
      <c r="E1162" s="8">
        <v>0</v>
      </c>
      <c r="F1162" s="8">
        <v>1200</v>
      </c>
      <c r="G1162" s="8">
        <v>0</v>
      </c>
    </row>
    <row r="1163" spans="1:7" s="123" customFormat="1" ht="18" customHeight="1">
      <c r="A1163" s="4" t="s">
        <v>173</v>
      </c>
      <c r="B1163" s="4" t="s">
        <v>264</v>
      </c>
      <c r="C1163" s="4" t="s">
        <v>182</v>
      </c>
      <c r="D1163" s="4" t="s">
        <v>233</v>
      </c>
      <c r="E1163" s="8">
        <v>229</v>
      </c>
      <c r="F1163" s="8">
        <v>0</v>
      </c>
      <c r="G1163" s="8">
        <v>0</v>
      </c>
    </row>
    <row r="1164" spans="1:7" s="123" customFormat="1" ht="18" customHeight="1">
      <c r="A1164" s="4" t="s">
        <v>173</v>
      </c>
      <c r="B1164" s="4" t="s">
        <v>264</v>
      </c>
      <c r="C1164" s="4" t="s">
        <v>153</v>
      </c>
      <c r="D1164" s="4" t="s">
        <v>305</v>
      </c>
      <c r="E1164" s="8">
        <v>0</v>
      </c>
      <c r="F1164" s="8">
        <v>0</v>
      </c>
      <c r="G1164" s="8">
        <v>0</v>
      </c>
    </row>
    <row r="1165" spans="1:7" s="123" customFormat="1" ht="18" customHeight="1">
      <c r="A1165" s="4" t="s">
        <v>173</v>
      </c>
      <c r="B1165" s="4" t="s">
        <v>264</v>
      </c>
      <c r="C1165" s="4" t="s">
        <v>153</v>
      </c>
      <c r="D1165" s="4" t="s">
        <v>247</v>
      </c>
      <c r="E1165" s="8">
        <v>12</v>
      </c>
      <c r="F1165" s="8">
        <v>0</v>
      </c>
      <c r="G1165" s="8">
        <v>0</v>
      </c>
    </row>
    <row r="1166" spans="1:7" s="123" customFormat="1" ht="18" customHeight="1">
      <c r="A1166" s="4" t="s">
        <v>173</v>
      </c>
      <c r="B1166" s="4" t="s">
        <v>264</v>
      </c>
      <c r="C1166" s="4" t="s">
        <v>153</v>
      </c>
      <c r="D1166" s="4" t="s">
        <v>154</v>
      </c>
      <c r="E1166" s="8">
        <v>30912</v>
      </c>
      <c r="F1166" s="8">
        <v>59945</v>
      </c>
      <c r="G1166" s="8">
        <v>0</v>
      </c>
    </row>
    <row r="1167" spans="1:7" s="123" customFormat="1" ht="18" customHeight="1">
      <c r="A1167" s="4" t="s">
        <v>173</v>
      </c>
      <c r="B1167" s="4" t="s">
        <v>264</v>
      </c>
      <c r="C1167" s="4" t="s">
        <v>153</v>
      </c>
      <c r="D1167" s="4" t="s">
        <v>306</v>
      </c>
      <c r="E1167" s="8">
        <v>853</v>
      </c>
      <c r="F1167" s="8">
        <v>5</v>
      </c>
      <c r="G1167" s="8">
        <v>0</v>
      </c>
    </row>
    <row r="1168" spans="1:7" s="123" customFormat="1" ht="18" customHeight="1">
      <c r="A1168" s="4" t="s">
        <v>173</v>
      </c>
      <c r="B1168" s="4" t="s">
        <v>264</v>
      </c>
      <c r="C1168" s="4" t="s">
        <v>153</v>
      </c>
      <c r="D1168" s="4" t="s">
        <v>186</v>
      </c>
      <c r="E1168" s="8">
        <v>43111</v>
      </c>
      <c r="F1168" s="8">
        <v>97903</v>
      </c>
      <c r="G1168" s="8">
        <v>0</v>
      </c>
    </row>
    <row r="1169" spans="1:7" s="123" customFormat="1" ht="18" customHeight="1">
      <c r="A1169" s="4" t="s">
        <v>173</v>
      </c>
      <c r="B1169" s="4" t="s">
        <v>264</v>
      </c>
      <c r="C1169" s="4" t="s">
        <v>153</v>
      </c>
      <c r="D1169" s="4" t="s">
        <v>157</v>
      </c>
      <c r="E1169" s="8">
        <v>5409</v>
      </c>
      <c r="F1169" s="8">
        <v>7278</v>
      </c>
      <c r="G1169" s="8">
        <v>0</v>
      </c>
    </row>
    <row r="1170" spans="1:7" s="123" customFormat="1" ht="18" customHeight="1">
      <c r="A1170" s="4" t="s">
        <v>175</v>
      </c>
      <c r="B1170" s="4" t="s">
        <v>307</v>
      </c>
      <c r="C1170" s="4" t="s">
        <v>175</v>
      </c>
      <c r="D1170" s="4" t="s">
        <v>177</v>
      </c>
      <c r="E1170" s="8">
        <v>27</v>
      </c>
      <c r="F1170" s="8">
        <v>0</v>
      </c>
      <c r="G1170" s="8">
        <v>0</v>
      </c>
    </row>
    <row r="1171" spans="1:7" s="123" customFormat="1" ht="18" customHeight="1">
      <c r="A1171" s="4" t="s">
        <v>175</v>
      </c>
      <c r="B1171" s="4" t="s">
        <v>308</v>
      </c>
      <c r="C1171" s="4" t="s">
        <v>175</v>
      </c>
      <c r="D1171" s="4" t="s">
        <v>177</v>
      </c>
      <c r="E1171" s="8">
        <v>75</v>
      </c>
      <c r="F1171" s="8">
        <v>0</v>
      </c>
      <c r="G1171" s="8">
        <v>0</v>
      </c>
    </row>
    <row r="1172" spans="1:7" s="123" customFormat="1" ht="18" customHeight="1">
      <c r="A1172" s="4" t="s">
        <v>175</v>
      </c>
      <c r="B1172" s="4" t="s">
        <v>308</v>
      </c>
      <c r="C1172" s="4" t="s">
        <v>153</v>
      </c>
      <c r="D1172" s="4" t="s">
        <v>309</v>
      </c>
      <c r="E1172" s="8">
        <v>18</v>
      </c>
      <c r="F1172" s="8">
        <v>0</v>
      </c>
      <c r="G1172" s="8">
        <v>0</v>
      </c>
    </row>
    <row r="1173" spans="1:7" s="123" customFormat="1" ht="18" customHeight="1">
      <c r="A1173" s="4" t="s">
        <v>175</v>
      </c>
      <c r="B1173" s="4" t="s">
        <v>310</v>
      </c>
      <c r="C1173" s="4" t="s">
        <v>175</v>
      </c>
      <c r="D1173" s="4" t="s">
        <v>177</v>
      </c>
      <c r="E1173" s="8">
        <v>78</v>
      </c>
      <c r="F1173" s="8">
        <v>0</v>
      </c>
      <c r="G1173" s="8">
        <v>0</v>
      </c>
    </row>
    <row r="1174" spans="1:7" s="123" customFormat="1" ht="18" customHeight="1">
      <c r="A1174" s="4" t="s">
        <v>175</v>
      </c>
      <c r="B1174" s="4" t="s">
        <v>239</v>
      </c>
      <c r="C1174" s="4" t="s">
        <v>160</v>
      </c>
      <c r="D1174" s="4" t="s">
        <v>162</v>
      </c>
      <c r="E1174" s="8">
        <v>0</v>
      </c>
      <c r="F1174" s="8">
        <v>3034</v>
      </c>
      <c r="G1174" s="8">
        <v>0</v>
      </c>
    </row>
    <row r="1175" spans="1:7" s="123" customFormat="1" ht="18" customHeight="1">
      <c r="A1175" s="4" t="s">
        <v>175</v>
      </c>
      <c r="B1175" s="4" t="s">
        <v>239</v>
      </c>
      <c r="C1175" s="4" t="s">
        <v>166</v>
      </c>
      <c r="D1175" s="4" t="s">
        <v>167</v>
      </c>
      <c r="E1175" s="8">
        <v>574</v>
      </c>
      <c r="F1175" s="8">
        <v>0</v>
      </c>
      <c r="G1175" s="8">
        <v>0</v>
      </c>
    </row>
    <row r="1176" spans="1:7" s="123" customFormat="1" ht="18" customHeight="1">
      <c r="A1176" s="4" t="s">
        <v>175</v>
      </c>
      <c r="B1176" s="4" t="s">
        <v>239</v>
      </c>
      <c r="C1176" s="4" t="s">
        <v>166</v>
      </c>
      <c r="D1176" s="4" t="s">
        <v>242</v>
      </c>
      <c r="E1176" s="8">
        <v>2039</v>
      </c>
      <c r="F1176" s="8">
        <v>0</v>
      </c>
      <c r="G1176" s="8">
        <v>0</v>
      </c>
    </row>
    <row r="1177" spans="1:7" s="123" customFormat="1" ht="18" customHeight="1">
      <c r="A1177" s="4" t="s">
        <v>175</v>
      </c>
      <c r="B1177" s="4" t="s">
        <v>239</v>
      </c>
      <c r="C1177" s="4" t="s">
        <v>166</v>
      </c>
      <c r="D1177" s="4" t="s">
        <v>246</v>
      </c>
      <c r="E1177" s="8">
        <v>0</v>
      </c>
      <c r="F1177" s="8">
        <v>0</v>
      </c>
      <c r="G1177" s="8">
        <v>0</v>
      </c>
    </row>
    <row r="1178" spans="1:7" s="123" customFormat="1" ht="18" customHeight="1">
      <c r="A1178" s="4" t="s">
        <v>175</v>
      </c>
      <c r="B1178" s="4" t="s">
        <v>239</v>
      </c>
      <c r="C1178" s="4" t="s">
        <v>173</v>
      </c>
      <c r="D1178" s="4" t="s">
        <v>222</v>
      </c>
      <c r="E1178" s="8">
        <v>0</v>
      </c>
      <c r="F1178" s="8">
        <v>42622</v>
      </c>
      <c r="G1178" s="8">
        <v>0</v>
      </c>
    </row>
    <row r="1179" spans="1:7" s="123" customFormat="1" ht="18" customHeight="1">
      <c r="A1179" s="4" t="s">
        <v>175</v>
      </c>
      <c r="B1179" s="4" t="s">
        <v>239</v>
      </c>
      <c r="C1179" s="4" t="s">
        <v>173</v>
      </c>
      <c r="D1179" s="4" t="s">
        <v>264</v>
      </c>
      <c r="E1179" s="8">
        <v>0</v>
      </c>
      <c r="F1179" s="8">
        <v>69223</v>
      </c>
      <c r="G1179" s="8">
        <v>0</v>
      </c>
    </row>
    <row r="1180" spans="1:7" s="123" customFormat="1" ht="18" customHeight="1">
      <c r="A1180" s="4" t="s">
        <v>175</v>
      </c>
      <c r="B1180" s="4" t="s">
        <v>239</v>
      </c>
      <c r="C1180" s="4" t="s">
        <v>175</v>
      </c>
      <c r="D1180" s="4" t="s">
        <v>267</v>
      </c>
      <c r="E1180" s="8">
        <v>4</v>
      </c>
      <c r="F1180" s="8">
        <v>0</v>
      </c>
      <c r="G1180" s="8">
        <v>0</v>
      </c>
    </row>
    <row r="1181" spans="1:7" s="123" customFormat="1" ht="18" customHeight="1">
      <c r="A1181" s="4" t="s">
        <v>175</v>
      </c>
      <c r="B1181" s="4" t="s">
        <v>239</v>
      </c>
      <c r="C1181" s="4" t="s">
        <v>175</v>
      </c>
      <c r="D1181" s="4" t="s">
        <v>176</v>
      </c>
      <c r="E1181" s="8">
        <v>195</v>
      </c>
      <c r="F1181" s="8">
        <v>36631</v>
      </c>
      <c r="G1181" s="8">
        <v>0</v>
      </c>
    </row>
    <row r="1182" spans="1:7" s="123" customFormat="1" ht="18" customHeight="1">
      <c r="A1182" s="4" t="s">
        <v>175</v>
      </c>
      <c r="B1182" s="4" t="s">
        <v>239</v>
      </c>
      <c r="C1182" s="4" t="s">
        <v>175</v>
      </c>
      <c r="D1182" s="4" t="s">
        <v>177</v>
      </c>
      <c r="E1182" s="8">
        <v>765</v>
      </c>
      <c r="F1182" s="8">
        <v>0</v>
      </c>
      <c r="G1182" s="8">
        <v>0</v>
      </c>
    </row>
    <row r="1183" spans="1:7" s="123" customFormat="1" ht="18" customHeight="1">
      <c r="A1183" s="4" t="s">
        <v>175</v>
      </c>
      <c r="B1183" s="4" t="s">
        <v>239</v>
      </c>
      <c r="C1183" s="4" t="s">
        <v>180</v>
      </c>
      <c r="D1183" s="4" t="s">
        <v>181</v>
      </c>
      <c r="E1183" s="8">
        <v>0</v>
      </c>
      <c r="F1183" s="8">
        <v>14796</v>
      </c>
      <c r="G1183" s="8">
        <v>0</v>
      </c>
    </row>
    <row r="1184" spans="1:7" s="123" customFormat="1" ht="18" customHeight="1">
      <c r="A1184" s="4" t="s">
        <v>175</v>
      </c>
      <c r="B1184" s="4" t="s">
        <v>239</v>
      </c>
      <c r="C1184" s="4" t="s">
        <v>153</v>
      </c>
      <c r="D1184" s="4" t="s">
        <v>154</v>
      </c>
      <c r="E1184" s="8">
        <v>0</v>
      </c>
      <c r="F1184" s="8">
        <v>751290</v>
      </c>
      <c r="G1184" s="8">
        <v>0</v>
      </c>
    </row>
    <row r="1185" spans="1:7" s="123" customFormat="1" ht="18" customHeight="1">
      <c r="A1185" s="4" t="s">
        <v>175</v>
      </c>
      <c r="B1185" s="4" t="s">
        <v>239</v>
      </c>
      <c r="C1185" s="4" t="s">
        <v>153</v>
      </c>
      <c r="D1185" s="4" t="s">
        <v>155</v>
      </c>
      <c r="E1185" s="8">
        <v>0</v>
      </c>
      <c r="F1185" s="8">
        <v>0</v>
      </c>
      <c r="G1185" s="8">
        <v>0</v>
      </c>
    </row>
    <row r="1186" spans="1:7" s="123" customFormat="1" ht="18" customHeight="1">
      <c r="A1186" s="4" t="s">
        <v>175</v>
      </c>
      <c r="B1186" s="4" t="s">
        <v>239</v>
      </c>
      <c r="C1186" s="4" t="s">
        <v>153</v>
      </c>
      <c r="D1186" s="4" t="s">
        <v>157</v>
      </c>
      <c r="E1186" s="8">
        <v>0</v>
      </c>
      <c r="F1186" s="8">
        <v>71112</v>
      </c>
      <c r="G1186" s="8">
        <v>0</v>
      </c>
    </row>
    <row r="1187" spans="1:7" s="123" customFormat="1" ht="18" customHeight="1">
      <c r="A1187" s="4" t="s">
        <v>175</v>
      </c>
      <c r="B1187" s="4" t="s">
        <v>265</v>
      </c>
      <c r="C1187" s="4" t="s">
        <v>208</v>
      </c>
      <c r="D1187" s="4" t="s">
        <v>209</v>
      </c>
      <c r="E1187" s="8">
        <v>570</v>
      </c>
      <c r="F1187" s="8">
        <v>0</v>
      </c>
      <c r="G1187" s="8">
        <v>0</v>
      </c>
    </row>
    <row r="1188" spans="1:7" s="123" customFormat="1" ht="18" customHeight="1">
      <c r="A1188" s="4" t="s">
        <v>175</v>
      </c>
      <c r="B1188" s="4" t="s">
        <v>265</v>
      </c>
      <c r="C1188" s="4" t="s">
        <v>175</v>
      </c>
      <c r="D1188" s="4" t="s">
        <v>265</v>
      </c>
      <c r="E1188" s="8">
        <v>8</v>
      </c>
      <c r="F1188" s="8">
        <v>0</v>
      </c>
      <c r="G1188" s="8">
        <v>0</v>
      </c>
    </row>
    <row r="1189" spans="1:7" s="123" customFormat="1" ht="18" customHeight="1">
      <c r="A1189" s="4" t="s">
        <v>175</v>
      </c>
      <c r="B1189" s="4" t="s">
        <v>265</v>
      </c>
      <c r="C1189" s="4" t="s">
        <v>175</v>
      </c>
      <c r="D1189" s="4" t="s">
        <v>267</v>
      </c>
      <c r="E1189" s="8">
        <v>1965</v>
      </c>
      <c r="F1189" s="8">
        <v>0</v>
      </c>
      <c r="G1189" s="8">
        <v>0</v>
      </c>
    </row>
    <row r="1190" spans="1:7" s="123" customFormat="1" ht="18" customHeight="1">
      <c r="A1190" s="4" t="s">
        <v>175</v>
      </c>
      <c r="B1190" s="4" t="s">
        <v>265</v>
      </c>
      <c r="C1190" s="4" t="s">
        <v>175</v>
      </c>
      <c r="D1190" s="4" t="s">
        <v>177</v>
      </c>
      <c r="E1190" s="8">
        <v>398</v>
      </c>
      <c r="F1190" s="8">
        <v>0</v>
      </c>
      <c r="G1190" s="8">
        <v>0</v>
      </c>
    </row>
    <row r="1191" spans="1:7" s="123" customFormat="1" ht="18" customHeight="1">
      <c r="A1191" s="4" t="s">
        <v>175</v>
      </c>
      <c r="B1191" s="4" t="s">
        <v>266</v>
      </c>
      <c r="C1191" s="4" t="s">
        <v>175</v>
      </c>
      <c r="D1191" s="4" t="s">
        <v>177</v>
      </c>
      <c r="E1191" s="8">
        <v>0</v>
      </c>
      <c r="F1191" s="8">
        <v>0</v>
      </c>
      <c r="G1191" s="8">
        <v>0</v>
      </c>
    </row>
    <row r="1192" spans="1:7" s="123" customFormat="1" ht="18" customHeight="1">
      <c r="A1192" s="4" t="s">
        <v>175</v>
      </c>
      <c r="B1192" s="4" t="s">
        <v>267</v>
      </c>
      <c r="C1192" s="4" t="s">
        <v>208</v>
      </c>
      <c r="D1192" s="4" t="s">
        <v>209</v>
      </c>
      <c r="E1192" s="8">
        <v>254</v>
      </c>
      <c r="F1192" s="8">
        <v>0</v>
      </c>
      <c r="G1192" s="8">
        <v>0</v>
      </c>
    </row>
    <row r="1193" spans="1:7" s="123" customFormat="1" ht="18" customHeight="1">
      <c r="A1193" s="4" t="s">
        <v>175</v>
      </c>
      <c r="B1193" s="4" t="s">
        <v>267</v>
      </c>
      <c r="C1193" s="4" t="s">
        <v>175</v>
      </c>
      <c r="D1193" s="4" t="s">
        <v>265</v>
      </c>
      <c r="E1193" s="8">
        <v>1648</v>
      </c>
      <c r="F1193" s="8">
        <v>0</v>
      </c>
      <c r="G1193" s="8">
        <v>0</v>
      </c>
    </row>
    <row r="1194" spans="1:7" s="123" customFormat="1" ht="18" customHeight="1">
      <c r="A1194" s="4" t="s">
        <v>175</v>
      </c>
      <c r="B1194" s="4" t="s">
        <v>267</v>
      </c>
      <c r="C1194" s="4" t="s">
        <v>175</v>
      </c>
      <c r="D1194" s="4" t="s">
        <v>267</v>
      </c>
      <c r="E1194" s="8">
        <v>24</v>
      </c>
      <c r="F1194" s="8">
        <v>0</v>
      </c>
      <c r="G1194" s="8">
        <v>0</v>
      </c>
    </row>
    <row r="1195" spans="1:7" s="123" customFormat="1" ht="18" customHeight="1">
      <c r="A1195" s="4" t="s">
        <v>175</v>
      </c>
      <c r="B1195" s="4" t="s">
        <v>267</v>
      </c>
      <c r="C1195" s="4" t="s">
        <v>175</v>
      </c>
      <c r="D1195" s="4" t="s">
        <v>176</v>
      </c>
      <c r="E1195" s="8">
        <v>13</v>
      </c>
      <c r="F1195" s="8">
        <v>0</v>
      </c>
      <c r="G1195" s="8">
        <v>0</v>
      </c>
    </row>
    <row r="1196" spans="1:7" s="123" customFormat="1" ht="18" customHeight="1">
      <c r="A1196" s="4" t="s">
        <v>175</v>
      </c>
      <c r="B1196" s="4" t="s">
        <v>267</v>
      </c>
      <c r="C1196" s="4" t="s">
        <v>175</v>
      </c>
      <c r="D1196" s="4" t="s">
        <v>177</v>
      </c>
      <c r="E1196" s="8">
        <v>5552</v>
      </c>
      <c r="F1196" s="8">
        <v>0</v>
      </c>
      <c r="G1196" s="8">
        <v>0</v>
      </c>
    </row>
    <row r="1197" spans="1:7" s="123" customFormat="1" ht="18" customHeight="1">
      <c r="A1197" s="4" t="s">
        <v>175</v>
      </c>
      <c r="B1197" s="4" t="s">
        <v>176</v>
      </c>
      <c r="C1197" s="4" t="s">
        <v>137</v>
      </c>
      <c r="D1197" s="4" t="s">
        <v>138</v>
      </c>
      <c r="E1197" s="8">
        <v>39</v>
      </c>
      <c r="F1197" s="8">
        <v>0</v>
      </c>
      <c r="G1197" s="8">
        <v>0</v>
      </c>
    </row>
    <row r="1198" spans="1:7" s="123" customFormat="1" ht="18" customHeight="1">
      <c r="A1198" s="4" t="s">
        <v>175</v>
      </c>
      <c r="B1198" s="4" t="s">
        <v>176</v>
      </c>
      <c r="C1198" s="4" t="s">
        <v>158</v>
      </c>
      <c r="D1198" s="4" t="s">
        <v>159</v>
      </c>
      <c r="E1198" s="8">
        <v>65699</v>
      </c>
      <c r="F1198" s="8">
        <v>228957</v>
      </c>
      <c r="G1198" s="8">
        <v>23123</v>
      </c>
    </row>
    <row r="1199" spans="1:7" s="123" customFormat="1" ht="18" customHeight="1">
      <c r="A1199" s="4" t="s">
        <v>175</v>
      </c>
      <c r="B1199" s="4" t="s">
        <v>176</v>
      </c>
      <c r="C1199" s="4" t="s">
        <v>139</v>
      </c>
      <c r="D1199" s="4" t="s">
        <v>140</v>
      </c>
      <c r="E1199" s="8">
        <v>86922</v>
      </c>
      <c r="F1199" s="8">
        <v>1066887</v>
      </c>
      <c r="G1199" s="8">
        <v>8573</v>
      </c>
    </row>
    <row r="1200" spans="1:7" s="123" customFormat="1" ht="18" customHeight="1">
      <c r="A1200" s="4" t="s">
        <v>175</v>
      </c>
      <c r="B1200" s="4" t="s">
        <v>176</v>
      </c>
      <c r="C1200" s="4" t="s">
        <v>206</v>
      </c>
      <c r="D1200" s="4" t="s">
        <v>207</v>
      </c>
      <c r="E1200" s="8">
        <v>2872</v>
      </c>
      <c r="F1200" s="8">
        <v>96413</v>
      </c>
      <c r="G1200" s="8">
        <v>0</v>
      </c>
    </row>
    <row r="1201" spans="1:7" s="123" customFormat="1" ht="18" customHeight="1">
      <c r="A1201" s="4" t="s">
        <v>175</v>
      </c>
      <c r="B1201" s="4" t="s">
        <v>176</v>
      </c>
      <c r="C1201" s="4" t="s">
        <v>160</v>
      </c>
      <c r="D1201" s="4" t="s">
        <v>238</v>
      </c>
      <c r="E1201" s="8">
        <v>5348</v>
      </c>
      <c r="F1201" s="8">
        <v>5125</v>
      </c>
      <c r="G1201" s="8">
        <v>0</v>
      </c>
    </row>
    <row r="1202" spans="1:7" s="123" customFormat="1" ht="18" customHeight="1">
      <c r="A1202" s="4" t="s">
        <v>175</v>
      </c>
      <c r="B1202" s="4" t="s">
        <v>176</v>
      </c>
      <c r="C1202" s="4" t="s">
        <v>160</v>
      </c>
      <c r="D1202" s="4" t="s">
        <v>161</v>
      </c>
      <c r="E1202" s="8">
        <v>13771</v>
      </c>
      <c r="F1202" s="8">
        <v>31</v>
      </c>
      <c r="G1202" s="8">
        <v>0</v>
      </c>
    </row>
    <row r="1203" spans="1:7" s="123" customFormat="1" ht="18" customHeight="1">
      <c r="A1203" s="4" t="s">
        <v>175</v>
      </c>
      <c r="B1203" s="4" t="s">
        <v>176</v>
      </c>
      <c r="C1203" s="4" t="s">
        <v>160</v>
      </c>
      <c r="D1203" s="4" t="s">
        <v>162</v>
      </c>
      <c r="E1203" s="8">
        <v>499278</v>
      </c>
      <c r="F1203" s="8">
        <v>2568506</v>
      </c>
      <c r="G1203" s="8">
        <v>4667150</v>
      </c>
    </row>
    <row r="1204" spans="1:7" s="123" customFormat="1" ht="18" customHeight="1">
      <c r="A1204" s="4" t="s">
        <v>175</v>
      </c>
      <c r="B1204" s="4" t="s">
        <v>176</v>
      </c>
      <c r="C1204" s="4" t="s">
        <v>160</v>
      </c>
      <c r="D1204" s="4" t="s">
        <v>163</v>
      </c>
      <c r="E1204" s="8">
        <v>330</v>
      </c>
      <c r="F1204" s="8">
        <v>500</v>
      </c>
      <c r="G1204" s="8">
        <v>0</v>
      </c>
    </row>
    <row r="1205" spans="1:7" s="123" customFormat="1" ht="18" customHeight="1">
      <c r="A1205" s="4" t="s">
        <v>175</v>
      </c>
      <c r="B1205" s="4" t="s">
        <v>176</v>
      </c>
      <c r="C1205" s="4" t="s">
        <v>141</v>
      </c>
      <c r="D1205" s="4" t="s">
        <v>142</v>
      </c>
      <c r="E1205" s="8">
        <v>222301</v>
      </c>
      <c r="F1205" s="8">
        <v>1015316</v>
      </c>
      <c r="G1205" s="8">
        <v>8303</v>
      </c>
    </row>
    <row r="1206" spans="1:7" s="123" customFormat="1" ht="18" customHeight="1">
      <c r="A1206" s="4" t="s">
        <v>175</v>
      </c>
      <c r="B1206" s="4" t="s">
        <v>176</v>
      </c>
      <c r="C1206" s="4" t="s">
        <v>141</v>
      </c>
      <c r="D1206" s="4" t="s">
        <v>250</v>
      </c>
      <c r="E1206" s="8">
        <v>2720</v>
      </c>
      <c r="F1206" s="8">
        <v>30870</v>
      </c>
      <c r="G1206" s="8">
        <v>0</v>
      </c>
    </row>
    <row r="1207" spans="1:7" s="123" customFormat="1" ht="18" customHeight="1">
      <c r="A1207" s="4" t="s">
        <v>175</v>
      </c>
      <c r="B1207" s="4" t="s">
        <v>176</v>
      </c>
      <c r="C1207" s="4" t="s">
        <v>149</v>
      </c>
      <c r="D1207" s="4" t="s">
        <v>150</v>
      </c>
      <c r="E1207" s="8">
        <v>537391</v>
      </c>
      <c r="F1207" s="8">
        <v>3176386</v>
      </c>
      <c r="G1207" s="8">
        <v>82423</v>
      </c>
    </row>
    <row r="1208" spans="1:7" s="123" customFormat="1" ht="18" customHeight="1">
      <c r="A1208" s="4" t="s">
        <v>175</v>
      </c>
      <c r="B1208" s="4" t="s">
        <v>176</v>
      </c>
      <c r="C1208" s="4" t="s">
        <v>208</v>
      </c>
      <c r="D1208" s="4" t="s">
        <v>209</v>
      </c>
      <c r="E1208" s="8">
        <v>288463</v>
      </c>
      <c r="F1208" s="8">
        <v>484223</v>
      </c>
      <c r="G1208" s="8">
        <v>1446736</v>
      </c>
    </row>
    <row r="1209" spans="1:7" s="123" customFormat="1" ht="18" customHeight="1">
      <c r="A1209" s="4" t="s">
        <v>175</v>
      </c>
      <c r="B1209" s="4" t="s">
        <v>176</v>
      </c>
      <c r="C1209" s="4" t="s">
        <v>164</v>
      </c>
      <c r="D1209" s="4" t="s">
        <v>165</v>
      </c>
      <c r="E1209" s="8">
        <v>55303</v>
      </c>
      <c r="F1209" s="8">
        <v>276438</v>
      </c>
      <c r="G1209" s="8">
        <v>1807</v>
      </c>
    </row>
    <row r="1210" spans="1:7" s="123" customFormat="1" ht="18" customHeight="1">
      <c r="A1210" s="4" t="s">
        <v>175</v>
      </c>
      <c r="B1210" s="4" t="s">
        <v>176</v>
      </c>
      <c r="C1210" s="4" t="s">
        <v>210</v>
      </c>
      <c r="D1210" s="4" t="s">
        <v>211</v>
      </c>
      <c r="E1210" s="8">
        <v>32673</v>
      </c>
      <c r="F1210" s="8">
        <v>284506</v>
      </c>
      <c r="G1210" s="8">
        <v>4424</v>
      </c>
    </row>
    <row r="1211" spans="1:7" s="123" customFormat="1" ht="18" customHeight="1">
      <c r="A1211" s="4" t="s">
        <v>175</v>
      </c>
      <c r="B1211" s="4" t="s">
        <v>176</v>
      </c>
      <c r="C1211" s="4" t="s">
        <v>166</v>
      </c>
      <c r="D1211" s="4" t="s">
        <v>167</v>
      </c>
      <c r="E1211" s="8">
        <v>322285</v>
      </c>
      <c r="F1211" s="8">
        <v>846916</v>
      </c>
      <c r="G1211" s="8">
        <v>1177</v>
      </c>
    </row>
    <row r="1212" spans="1:7" s="123" customFormat="1" ht="18" customHeight="1">
      <c r="A1212" s="4" t="s">
        <v>175</v>
      </c>
      <c r="B1212" s="4" t="s">
        <v>176</v>
      </c>
      <c r="C1212" s="4" t="s">
        <v>166</v>
      </c>
      <c r="D1212" s="4" t="s">
        <v>242</v>
      </c>
      <c r="E1212" s="8">
        <v>49</v>
      </c>
      <c r="F1212" s="8">
        <v>0</v>
      </c>
      <c r="G1212" s="8">
        <v>0</v>
      </c>
    </row>
    <row r="1213" spans="1:7" s="123" customFormat="1" ht="18" customHeight="1">
      <c r="A1213" s="4" t="s">
        <v>175</v>
      </c>
      <c r="B1213" s="4" t="s">
        <v>176</v>
      </c>
      <c r="C1213" s="4" t="s">
        <v>166</v>
      </c>
      <c r="D1213" s="4" t="s">
        <v>244</v>
      </c>
      <c r="E1213" s="8">
        <v>34</v>
      </c>
      <c r="F1213" s="8">
        <v>0</v>
      </c>
      <c r="G1213" s="8">
        <v>0</v>
      </c>
    </row>
    <row r="1214" spans="1:7" s="123" customFormat="1" ht="18" customHeight="1">
      <c r="A1214" s="4" t="s">
        <v>175</v>
      </c>
      <c r="B1214" s="4" t="s">
        <v>176</v>
      </c>
      <c r="C1214" s="4" t="s">
        <v>166</v>
      </c>
      <c r="D1214" s="4" t="s">
        <v>276</v>
      </c>
      <c r="E1214" s="8">
        <v>17</v>
      </c>
      <c r="F1214" s="8">
        <v>0</v>
      </c>
      <c r="G1214" s="8">
        <v>0</v>
      </c>
    </row>
    <row r="1215" spans="1:7" s="123" customFormat="1" ht="18" customHeight="1">
      <c r="A1215" s="4" t="s">
        <v>175</v>
      </c>
      <c r="B1215" s="4" t="s">
        <v>176</v>
      </c>
      <c r="C1215" s="4" t="s">
        <v>166</v>
      </c>
      <c r="D1215" s="4" t="s">
        <v>246</v>
      </c>
      <c r="E1215" s="8">
        <v>65</v>
      </c>
      <c r="F1215" s="8">
        <v>23000</v>
      </c>
      <c r="G1215" s="8">
        <v>0</v>
      </c>
    </row>
    <row r="1216" spans="1:7" s="123" customFormat="1" ht="18" customHeight="1">
      <c r="A1216" s="4" t="s">
        <v>175</v>
      </c>
      <c r="B1216" s="4" t="s">
        <v>176</v>
      </c>
      <c r="C1216" s="4" t="s">
        <v>212</v>
      </c>
      <c r="D1216" s="4" t="s">
        <v>213</v>
      </c>
      <c r="E1216" s="8">
        <v>1969</v>
      </c>
      <c r="F1216" s="8">
        <v>9455</v>
      </c>
      <c r="G1216" s="8">
        <v>0</v>
      </c>
    </row>
    <row r="1217" spans="1:7" s="123" customFormat="1" ht="18" customHeight="1">
      <c r="A1217" s="4" t="s">
        <v>175</v>
      </c>
      <c r="B1217" s="4" t="s">
        <v>176</v>
      </c>
      <c r="C1217" s="4" t="s">
        <v>168</v>
      </c>
      <c r="D1217" s="4" t="s">
        <v>169</v>
      </c>
      <c r="E1217" s="8">
        <v>3479</v>
      </c>
      <c r="F1217" s="8">
        <v>40450</v>
      </c>
      <c r="G1217" s="8">
        <v>0</v>
      </c>
    </row>
    <row r="1218" spans="1:7" s="123" customFormat="1" ht="18" customHeight="1">
      <c r="A1218" s="4" t="s">
        <v>175</v>
      </c>
      <c r="B1218" s="4" t="s">
        <v>176</v>
      </c>
      <c r="C1218" s="4" t="s">
        <v>168</v>
      </c>
      <c r="D1218" s="4" t="s">
        <v>282</v>
      </c>
      <c r="E1218" s="8">
        <v>2</v>
      </c>
      <c r="F1218" s="8">
        <v>500</v>
      </c>
      <c r="G1218" s="8">
        <v>0</v>
      </c>
    </row>
    <row r="1219" spans="1:7" s="123" customFormat="1" ht="18" customHeight="1">
      <c r="A1219" s="4" t="s">
        <v>175</v>
      </c>
      <c r="B1219" s="4" t="s">
        <v>176</v>
      </c>
      <c r="C1219" s="4" t="s">
        <v>143</v>
      </c>
      <c r="D1219" s="4" t="s">
        <v>144</v>
      </c>
      <c r="E1219" s="8">
        <v>105001</v>
      </c>
      <c r="F1219" s="8">
        <v>1121611</v>
      </c>
      <c r="G1219" s="8">
        <v>15038</v>
      </c>
    </row>
    <row r="1220" spans="1:7" s="123" customFormat="1" ht="18" customHeight="1">
      <c r="A1220" s="4" t="s">
        <v>175</v>
      </c>
      <c r="B1220" s="4" t="s">
        <v>176</v>
      </c>
      <c r="C1220" s="4" t="s">
        <v>170</v>
      </c>
      <c r="D1220" s="4" t="s">
        <v>260</v>
      </c>
      <c r="E1220" s="8">
        <v>2158</v>
      </c>
      <c r="F1220" s="8">
        <v>29133</v>
      </c>
      <c r="G1220" s="8">
        <v>0</v>
      </c>
    </row>
    <row r="1221" spans="1:7" s="123" customFormat="1" ht="18" customHeight="1">
      <c r="A1221" s="4" t="s">
        <v>175</v>
      </c>
      <c r="B1221" s="4" t="s">
        <v>176</v>
      </c>
      <c r="C1221" s="4" t="s">
        <v>170</v>
      </c>
      <c r="D1221" s="4" t="s">
        <v>171</v>
      </c>
      <c r="E1221" s="8">
        <v>47344</v>
      </c>
      <c r="F1221" s="8">
        <v>54763</v>
      </c>
      <c r="G1221" s="8">
        <v>0</v>
      </c>
    </row>
    <row r="1222" spans="1:7" s="123" customFormat="1" ht="18" customHeight="1">
      <c r="A1222" s="4" t="s">
        <v>175</v>
      </c>
      <c r="B1222" s="4" t="s">
        <v>176</v>
      </c>
      <c r="C1222" s="4" t="s">
        <v>151</v>
      </c>
      <c r="D1222" s="4" t="s">
        <v>172</v>
      </c>
      <c r="E1222" s="8">
        <v>0</v>
      </c>
      <c r="F1222" s="8">
        <v>0</v>
      </c>
      <c r="G1222" s="8">
        <v>0</v>
      </c>
    </row>
    <row r="1223" spans="1:7" s="123" customFormat="1" ht="18" customHeight="1">
      <c r="A1223" s="4" t="s">
        <v>175</v>
      </c>
      <c r="B1223" s="4" t="s">
        <v>176</v>
      </c>
      <c r="C1223" s="4" t="s">
        <v>151</v>
      </c>
      <c r="D1223" s="4" t="s">
        <v>152</v>
      </c>
      <c r="E1223" s="8">
        <v>338432</v>
      </c>
      <c r="F1223" s="8">
        <v>2136436</v>
      </c>
      <c r="G1223" s="8">
        <v>23082</v>
      </c>
    </row>
    <row r="1224" spans="1:7" s="123" customFormat="1" ht="18" customHeight="1">
      <c r="A1224" s="4" t="s">
        <v>175</v>
      </c>
      <c r="B1224" s="4" t="s">
        <v>176</v>
      </c>
      <c r="C1224" s="4" t="s">
        <v>220</v>
      </c>
      <c r="D1224" s="4" t="s">
        <v>221</v>
      </c>
      <c r="E1224" s="8">
        <v>12</v>
      </c>
      <c r="F1224" s="8">
        <v>145641</v>
      </c>
      <c r="G1224" s="8">
        <v>0</v>
      </c>
    </row>
    <row r="1225" spans="1:7" s="123" customFormat="1" ht="18" customHeight="1">
      <c r="A1225" s="4" t="s">
        <v>175</v>
      </c>
      <c r="B1225" s="4" t="s">
        <v>176</v>
      </c>
      <c r="C1225" s="4" t="s">
        <v>173</v>
      </c>
      <c r="D1225" s="4" t="s">
        <v>222</v>
      </c>
      <c r="E1225" s="8">
        <v>254929</v>
      </c>
      <c r="F1225" s="8">
        <v>1012151</v>
      </c>
      <c r="G1225" s="8">
        <v>10398</v>
      </c>
    </row>
    <row r="1226" spans="1:7" s="123" customFormat="1" ht="18" customHeight="1">
      <c r="A1226" s="4" t="s">
        <v>175</v>
      </c>
      <c r="B1226" s="4" t="s">
        <v>176</v>
      </c>
      <c r="C1226" s="4" t="s">
        <v>173</v>
      </c>
      <c r="D1226" s="4" t="s">
        <v>223</v>
      </c>
      <c r="E1226" s="8">
        <v>90393</v>
      </c>
      <c r="F1226" s="8">
        <v>35017</v>
      </c>
      <c r="G1226" s="8">
        <v>135</v>
      </c>
    </row>
    <row r="1227" spans="1:7" s="123" customFormat="1" ht="18" customHeight="1">
      <c r="A1227" s="4" t="s">
        <v>175</v>
      </c>
      <c r="B1227" s="4" t="s">
        <v>176</v>
      </c>
      <c r="C1227" s="4" t="s">
        <v>173</v>
      </c>
      <c r="D1227" s="4" t="s">
        <v>174</v>
      </c>
      <c r="E1227" s="8">
        <v>111</v>
      </c>
      <c r="F1227" s="8">
        <v>23000</v>
      </c>
      <c r="G1227" s="8">
        <v>0</v>
      </c>
    </row>
    <row r="1228" spans="1:7" s="123" customFormat="1" ht="18" customHeight="1">
      <c r="A1228" s="4" t="s">
        <v>175</v>
      </c>
      <c r="B1228" s="4" t="s">
        <v>176</v>
      </c>
      <c r="C1228" s="4" t="s">
        <v>173</v>
      </c>
      <c r="D1228" s="4" t="s">
        <v>264</v>
      </c>
      <c r="E1228" s="8">
        <v>1683</v>
      </c>
      <c r="F1228" s="8">
        <v>23775</v>
      </c>
      <c r="G1228" s="8">
        <v>0</v>
      </c>
    </row>
    <row r="1229" spans="1:7" s="123" customFormat="1" ht="18" customHeight="1">
      <c r="A1229" s="4" t="s">
        <v>175</v>
      </c>
      <c r="B1229" s="4" t="s">
        <v>176</v>
      </c>
      <c r="C1229" s="4" t="s">
        <v>175</v>
      </c>
      <c r="D1229" s="4" t="s">
        <v>239</v>
      </c>
      <c r="E1229" s="8">
        <v>153</v>
      </c>
      <c r="F1229" s="8">
        <v>0</v>
      </c>
      <c r="G1229" s="8">
        <v>0</v>
      </c>
    </row>
    <row r="1230" spans="1:7" s="123" customFormat="1" ht="18" customHeight="1">
      <c r="A1230" s="4" t="s">
        <v>175</v>
      </c>
      <c r="B1230" s="4" t="s">
        <v>176</v>
      </c>
      <c r="C1230" s="4" t="s">
        <v>175</v>
      </c>
      <c r="D1230" s="4" t="s">
        <v>267</v>
      </c>
      <c r="E1230" s="8">
        <v>16</v>
      </c>
      <c r="F1230" s="8">
        <v>0</v>
      </c>
      <c r="G1230" s="8">
        <v>0</v>
      </c>
    </row>
    <row r="1231" spans="1:7" s="123" customFormat="1" ht="18" customHeight="1">
      <c r="A1231" s="4" t="s">
        <v>175</v>
      </c>
      <c r="B1231" s="4" t="s">
        <v>176</v>
      </c>
      <c r="C1231" s="4" t="s">
        <v>175</v>
      </c>
      <c r="D1231" s="4" t="s">
        <v>176</v>
      </c>
      <c r="E1231" s="8">
        <v>825</v>
      </c>
      <c r="F1231" s="8">
        <v>0</v>
      </c>
      <c r="G1231" s="8">
        <v>19250</v>
      </c>
    </row>
    <row r="1232" spans="1:7" s="123" customFormat="1" ht="18" customHeight="1">
      <c r="A1232" s="4" t="s">
        <v>175</v>
      </c>
      <c r="B1232" s="4" t="s">
        <v>176</v>
      </c>
      <c r="C1232" s="4" t="s">
        <v>175</v>
      </c>
      <c r="D1232" s="4" t="s">
        <v>177</v>
      </c>
      <c r="E1232" s="8">
        <v>225</v>
      </c>
      <c r="F1232" s="8">
        <v>0</v>
      </c>
      <c r="G1232" s="8">
        <v>0</v>
      </c>
    </row>
    <row r="1233" spans="1:7" s="123" customFormat="1" ht="18" customHeight="1">
      <c r="A1233" s="4" t="s">
        <v>175</v>
      </c>
      <c r="B1233" s="4" t="s">
        <v>176</v>
      </c>
      <c r="C1233" s="4" t="s">
        <v>178</v>
      </c>
      <c r="D1233" s="4" t="s">
        <v>179</v>
      </c>
      <c r="E1233" s="8">
        <v>138590</v>
      </c>
      <c r="F1233" s="8">
        <v>306092</v>
      </c>
      <c r="G1233" s="8">
        <v>3099</v>
      </c>
    </row>
    <row r="1234" spans="1:7" s="123" customFormat="1" ht="18" customHeight="1">
      <c r="A1234" s="4" t="s">
        <v>175</v>
      </c>
      <c r="B1234" s="4" t="s">
        <v>176</v>
      </c>
      <c r="C1234" s="4" t="s">
        <v>145</v>
      </c>
      <c r="D1234" s="4" t="s">
        <v>146</v>
      </c>
      <c r="E1234" s="8">
        <v>3367</v>
      </c>
      <c r="F1234" s="8">
        <v>66726</v>
      </c>
      <c r="G1234" s="8">
        <v>0</v>
      </c>
    </row>
    <row r="1235" spans="1:7" s="123" customFormat="1" ht="18" customHeight="1">
      <c r="A1235" s="4" t="s">
        <v>175</v>
      </c>
      <c r="B1235" s="4" t="s">
        <v>176</v>
      </c>
      <c r="C1235" s="4" t="s">
        <v>226</v>
      </c>
      <c r="D1235" s="4" t="s">
        <v>227</v>
      </c>
      <c r="E1235" s="8">
        <v>1392</v>
      </c>
      <c r="F1235" s="8">
        <v>5429</v>
      </c>
      <c r="G1235" s="8">
        <v>206</v>
      </c>
    </row>
    <row r="1236" spans="1:7" s="123" customFormat="1" ht="18" customHeight="1">
      <c r="A1236" s="4" t="s">
        <v>175</v>
      </c>
      <c r="B1236" s="4" t="s">
        <v>176</v>
      </c>
      <c r="C1236" s="4" t="s">
        <v>180</v>
      </c>
      <c r="D1236" s="4" t="s">
        <v>181</v>
      </c>
      <c r="E1236" s="8">
        <v>385657</v>
      </c>
      <c r="F1236" s="8">
        <v>938639</v>
      </c>
      <c r="G1236" s="8">
        <v>247229</v>
      </c>
    </row>
    <row r="1237" spans="1:7" s="123" customFormat="1" ht="18" customHeight="1">
      <c r="A1237" s="4" t="s">
        <v>175</v>
      </c>
      <c r="B1237" s="4" t="s">
        <v>176</v>
      </c>
      <c r="C1237" s="4" t="s">
        <v>182</v>
      </c>
      <c r="D1237" s="4" t="s">
        <v>183</v>
      </c>
      <c r="E1237" s="8">
        <v>121026</v>
      </c>
      <c r="F1237" s="8">
        <v>220397</v>
      </c>
      <c r="G1237" s="8">
        <v>16924</v>
      </c>
    </row>
    <row r="1238" spans="1:7" s="123" customFormat="1" ht="18" customHeight="1">
      <c r="A1238" s="4" t="s">
        <v>175</v>
      </c>
      <c r="B1238" s="4" t="s">
        <v>176</v>
      </c>
      <c r="C1238" s="4" t="s">
        <v>182</v>
      </c>
      <c r="D1238" s="4" t="s">
        <v>249</v>
      </c>
      <c r="E1238" s="8">
        <v>163</v>
      </c>
      <c r="F1238" s="8">
        <v>0</v>
      </c>
      <c r="G1238" s="8">
        <v>0</v>
      </c>
    </row>
    <row r="1239" spans="1:7" s="123" customFormat="1" ht="18" customHeight="1">
      <c r="A1239" s="4" t="s">
        <v>175</v>
      </c>
      <c r="B1239" s="4" t="s">
        <v>176</v>
      </c>
      <c r="C1239" s="4" t="s">
        <v>182</v>
      </c>
      <c r="D1239" s="4" t="s">
        <v>233</v>
      </c>
      <c r="E1239" s="8">
        <v>5039</v>
      </c>
      <c r="F1239" s="8">
        <v>13180</v>
      </c>
      <c r="G1239" s="8">
        <v>2</v>
      </c>
    </row>
    <row r="1240" spans="1:7" s="123" customFormat="1" ht="18" customHeight="1">
      <c r="A1240" s="4" t="s">
        <v>175</v>
      </c>
      <c r="B1240" s="4" t="s">
        <v>176</v>
      </c>
      <c r="C1240" s="4" t="s">
        <v>184</v>
      </c>
      <c r="D1240" s="4" t="s">
        <v>185</v>
      </c>
      <c r="E1240" s="8">
        <v>50972</v>
      </c>
      <c r="F1240" s="8">
        <v>133143</v>
      </c>
      <c r="G1240" s="8">
        <v>9</v>
      </c>
    </row>
    <row r="1241" spans="1:7" s="123" customFormat="1" ht="18" customHeight="1">
      <c r="A1241" s="4" t="s">
        <v>175</v>
      </c>
      <c r="B1241" s="4" t="s">
        <v>176</v>
      </c>
      <c r="C1241" s="4" t="s">
        <v>153</v>
      </c>
      <c r="D1241" s="4" t="s">
        <v>154</v>
      </c>
      <c r="E1241" s="8">
        <v>182213</v>
      </c>
      <c r="F1241" s="8">
        <v>258565</v>
      </c>
      <c r="G1241" s="8">
        <v>42</v>
      </c>
    </row>
    <row r="1242" spans="1:7" s="123" customFormat="1" ht="18" customHeight="1">
      <c r="A1242" s="4" t="s">
        <v>175</v>
      </c>
      <c r="B1242" s="4" t="s">
        <v>176</v>
      </c>
      <c r="C1242" s="4" t="s">
        <v>153</v>
      </c>
      <c r="D1242" s="4" t="s">
        <v>155</v>
      </c>
      <c r="E1242" s="8">
        <v>557</v>
      </c>
      <c r="F1242" s="8">
        <v>0</v>
      </c>
      <c r="G1242" s="8">
        <v>0</v>
      </c>
    </row>
    <row r="1243" spans="1:7" s="123" customFormat="1" ht="18" customHeight="1">
      <c r="A1243" s="4" t="s">
        <v>175</v>
      </c>
      <c r="B1243" s="4" t="s">
        <v>176</v>
      </c>
      <c r="C1243" s="4" t="s">
        <v>153</v>
      </c>
      <c r="D1243" s="4" t="s">
        <v>156</v>
      </c>
      <c r="E1243" s="8">
        <v>59</v>
      </c>
      <c r="F1243" s="8">
        <v>0</v>
      </c>
      <c r="G1243" s="8">
        <v>0</v>
      </c>
    </row>
    <row r="1244" spans="1:7" s="123" customFormat="1" ht="18" customHeight="1">
      <c r="A1244" s="4" t="s">
        <v>175</v>
      </c>
      <c r="B1244" s="4" t="s">
        <v>176</v>
      </c>
      <c r="C1244" s="4" t="s">
        <v>153</v>
      </c>
      <c r="D1244" s="4" t="s">
        <v>273</v>
      </c>
      <c r="E1244" s="8">
        <v>333</v>
      </c>
      <c r="F1244" s="8">
        <v>0</v>
      </c>
      <c r="G1244" s="8">
        <v>0</v>
      </c>
    </row>
    <row r="1245" spans="1:7" s="123" customFormat="1" ht="18" customHeight="1">
      <c r="A1245" s="4" t="s">
        <v>175</v>
      </c>
      <c r="B1245" s="4" t="s">
        <v>176</v>
      </c>
      <c r="C1245" s="4" t="s">
        <v>153</v>
      </c>
      <c r="D1245" s="4" t="s">
        <v>186</v>
      </c>
      <c r="E1245" s="8">
        <v>258100</v>
      </c>
      <c r="F1245" s="8">
        <v>705112</v>
      </c>
      <c r="G1245" s="8">
        <v>4480</v>
      </c>
    </row>
    <row r="1246" spans="1:7" s="123" customFormat="1" ht="18" customHeight="1">
      <c r="A1246" s="4" t="s">
        <v>175</v>
      </c>
      <c r="B1246" s="4" t="s">
        <v>176</v>
      </c>
      <c r="C1246" s="4" t="s">
        <v>153</v>
      </c>
      <c r="D1246" s="4" t="s">
        <v>157</v>
      </c>
      <c r="E1246" s="8">
        <v>486434</v>
      </c>
      <c r="F1246" s="8">
        <v>1840112</v>
      </c>
      <c r="G1246" s="8">
        <v>2982528</v>
      </c>
    </row>
    <row r="1247" spans="1:7" s="123" customFormat="1" ht="18" customHeight="1">
      <c r="A1247" s="4" t="s">
        <v>175</v>
      </c>
      <c r="B1247" s="4" t="s">
        <v>176</v>
      </c>
      <c r="C1247" s="4" t="s">
        <v>230</v>
      </c>
      <c r="D1247" s="4" t="s">
        <v>263</v>
      </c>
      <c r="E1247" s="8">
        <v>1070</v>
      </c>
      <c r="F1247" s="8">
        <v>257</v>
      </c>
      <c r="G1247" s="8">
        <v>0</v>
      </c>
    </row>
    <row r="1248" spans="1:7" s="123" customFormat="1" ht="18" customHeight="1">
      <c r="A1248" s="4" t="s">
        <v>175</v>
      </c>
      <c r="B1248" s="4" t="s">
        <v>311</v>
      </c>
      <c r="C1248" s="4" t="s">
        <v>175</v>
      </c>
      <c r="D1248" s="4" t="s">
        <v>311</v>
      </c>
      <c r="E1248" s="8">
        <v>0</v>
      </c>
      <c r="F1248" s="8">
        <v>0</v>
      </c>
      <c r="G1248" s="8">
        <v>0</v>
      </c>
    </row>
    <row r="1249" spans="1:7" s="123" customFormat="1" ht="18" customHeight="1">
      <c r="A1249" s="4" t="s">
        <v>175</v>
      </c>
      <c r="B1249" s="4" t="s">
        <v>311</v>
      </c>
      <c r="C1249" s="4" t="s">
        <v>175</v>
      </c>
      <c r="D1249" s="4" t="s">
        <v>177</v>
      </c>
      <c r="E1249" s="8">
        <v>1</v>
      </c>
      <c r="F1249" s="8">
        <v>0</v>
      </c>
      <c r="G1249" s="8">
        <v>0</v>
      </c>
    </row>
    <row r="1250" spans="1:7" s="123" customFormat="1" ht="18" customHeight="1">
      <c r="A1250" s="4" t="s">
        <v>175</v>
      </c>
      <c r="B1250" s="4" t="s">
        <v>177</v>
      </c>
      <c r="C1250" s="4" t="s">
        <v>158</v>
      </c>
      <c r="D1250" s="4" t="s">
        <v>159</v>
      </c>
      <c r="E1250" s="8">
        <v>267</v>
      </c>
      <c r="F1250" s="8">
        <v>0</v>
      </c>
      <c r="G1250" s="8">
        <v>0</v>
      </c>
    </row>
    <row r="1251" spans="1:7" s="123" customFormat="1" ht="18" customHeight="1">
      <c r="A1251" s="4" t="s">
        <v>175</v>
      </c>
      <c r="B1251" s="4" t="s">
        <v>177</v>
      </c>
      <c r="C1251" s="4" t="s">
        <v>139</v>
      </c>
      <c r="D1251" s="4" t="s">
        <v>140</v>
      </c>
      <c r="E1251" s="8">
        <v>419</v>
      </c>
      <c r="F1251" s="8">
        <v>13120</v>
      </c>
      <c r="G1251" s="8">
        <v>0</v>
      </c>
    </row>
    <row r="1252" spans="1:7" s="123" customFormat="1" ht="18" customHeight="1">
      <c r="A1252" s="4" t="s">
        <v>175</v>
      </c>
      <c r="B1252" s="4" t="s">
        <v>177</v>
      </c>
      <c r="C1252" s="4" t="s">
        <v>160</v>
      </c>
      <c r="D1252" s="4" t="s">
        <v>161</v>
      </c>
      <c r="E1252" s="8">
        <v>2550</v>
      </c>
      <c r="F1252" s="8">
        <v>0</v>
      </c>
      <c r="G1252" s="8">
        <v>0</v>
      </c>
    </row>
    <row r="1253" spans="1:7" s="123" customFormat="1" ht="18" customHeight="1">
      <c r="A1253" s="4" t="s">
        <v>175</v>
      </c>
      <c r="B1253" s="4" t="s">
        <v>177</v>
      </c>
      <c r="C1253" s="4" t="s">
        <v>160</v>
      </c>
      <c r="D1253" s="4" t="s">
        <v>162</v>
      </c>
      <c r="E1253" s="8">
        <v>18580</v>
      </c>
      <c r="F1253" s="8">
        <v>21592</v>
      </c>
      <c r="G1253" s="8">
        <v>0</v>
      </c>
    </row>
    <row r="1254" spans="1:7" s="123" customFormat="1" ht="18" customHeight="1">
      <c r="A1254" s="4" t="s">
        <v>175</v>
      </c>
      <c r="B1254" s="4" t="s">
        <v>177</v>
      </c>
      <c r="C1254" s="4" t="s">
        <v>141</v>
      </c>
      <c r="D1254" s="4" t="s">
        <v>142</v>
      </c>
      <c r="E1254" s="8">
        <v>0</v>
      </c>
      <c r="F1254" s="8">
        <v>0</v>
      </c>
      <c r="G1254" s="8">
        <v>0</v>
      </c>
    </row>
    <row r="1255" spans="1:7" s="123" customFormat="1" ht="18" customHeight="1">
      <c r="A1255" s="4" t="s">
        <v>175</v>
      </c>
      <c r="B1255" s="4" t="s">
        <v>177</v>
      </c>
      <c r="C1255" s="4" t="s">
        <v>149</v>
      </c>
      <c r="D1255" s="4" t="s">
        <v>150</v>
      </c>
      <c r="E1255" s="8">
        <v>233589</v>
      </c>
      <c r="F1255" s="8">
        <v>285403</v>
      </c>
      <c r="G1255" s="8">
        <v>12565</v>
      </c>
    </row>
    <row r="1256" spans="1:7" s="123" customFormat="1" ht="18" customHeight="1">
      <c r="A1256" s="4" t="s">
        <v>175</v>
      </c>
      <c r="B1256" s="4" t="s">
        <v>177</v>
      </c>
      <c r="C1256" s="4" t="s">
        <v>208</v>
      </c>
      <c r="D1256" s="4" t="s">
        <v>209</v>
      </c>
      <c r="E1256" s="8">
        <v>108727</v>
      </c>
      <c r="F1256" s="8">
        <v>38331</v>
      </c>
      <c r="G1256" s="8">
        <v>91</v>
      </c>
    </row>
    <row r="1257" spans="1:7" s="123" customFormat="1" ht="18" customHeight="1">
      <c r="A1257" s="4" t="s">
        <v>175</v>
      </c>
      <c r="B1257" s="4" t="s">
        <v>177</v>
      </c>
      <c r="C1257" s="4" t="s">
        <v>164</v>
      </c>
      <c r="D1257" s="4" t="s">
        <v>165</v>
      </c>
      <c r="E1257" s="8">
        <v>5520</v>
      </c>
      <c r="F1257" s="8">
        <v>0</v>
      </c>
      <c r="G1257" s="8">
        <v>0</v>
      </c>
    </row>
    <row r="1258" spans="1:7" s="123" customFormat="1" ht="18" customHeight="1">
      <c r="A1258" s="4" t="s">
        <v>175</v>
      </c>
      <c r="B1258" s="4" t="s">
        <v>177</v>
      </c>
      <c r="C1258" s="4" t="s">
        <v>210</v>
      </c>
      <c r="D1258" s="4" t="s">
        <v>211</v>
      </c>
      <c r="E1258" s="8">
        <v>0</v>
      </c>
      <c r="F1258" s="8">
        <v>0</v>
      </c>
      <c r="G1258" s="8">
        <v>0</v>
      </c>
    </row>
    <row r="1259" spans="1:7" s="123" customFormat="1" ht="18" customHeight="1">
      <c r="A1259" s="4" t="s">
        <v>175</v>
      </c>
      <c r="B1259" s="4" t="s">
        <v>177</v>
      </c>
      <c r="C1259" s="4" t="s">
        <v>166</v>
      </c>
      <c r="D1259" s="4" t="s">
        <v>167</v>
      </c>
      <c r="E1259" s="8">
        <v>124487</v>
      </c>
      <c r="F1259" s="8">
        <v>41454</v>
      </c>
      <c r="G1259" s="8">
        <v>748</v>
      </c>
    </row>
    <row r="1260" spans="1:7" s="123" customFormat="1" ht="18" customHeight="1">
      <c r="A1260" s="4" t="s">
        <v>175</v>
      </c>
      <c r="B1260" s="4" t="s">
        <v>177</v>
      </c>
      <c r="C1260" s="4" t="s">
        <v>166</v>
      </c>
      <c r="D1260" s="4" t="s">
        <v>242</v>
      </c>
      <c r="E1260" s="8">
        <v>6136</v>
      </c>
      <c r="F1260" s="8">
        <v>13</v>
      </c>
      <c r="G1260" s="8">
        <v>0</v>
      </c>
    </row>
    <row r="1261" spans="1:7" s="123" customFormat="1" ht="18" customHeight="1">
      <c r="A1261" s="4" t="s">
        <v>175</v>
      </c>
      <c r="B1261" s="4" t="s">
        <v>177</v>
      </c>
      <c r="C1261" s="4" t="s">
        <v>166</v>
      </c>
      <c r="D1261" s="4" t="s">
        <v>275</v>
      </c>
      <c r="E1261" s="8">
        <v>4147</v>
      </c>
      <c r="F1261" s="8">
        <v>0</v>
      </c>
      <c r="G1261" s="8">
        <v>0</v>
      </c>
    </row>
    <row r="1262" spans="1:7" s="123" customFormat="1" ht="18" customHeight="1">
      <c r="A1262" s="4" t="s">
        <v>175</v>
      </c>
      <c r="B1262" s="4" t="s">
        <v>177</v>
      </c>
      <c r="C1262" s="4" t="s">
        <v>166</v>
      </c>
      <c r="D1262" s="4" t="s">
        <v>276</v>
      </c>
      <c r="E1262" s="8">
        <v>3099</v>
      </c>
      <c r="F1262" s="8">
        <v>0</v>
      </c>
      <c r="G1262" s="8">
        <v>0</v>
      </c>
    </row>
    <row r="1263" spans="1:7" s="123" customFormat="1" ht="18" customHeight="1">
      <c r="A1263" s="4" t="s">
        <v>175</v>
      </c>
      <c r="B1263" s="4" t="s">
        <v>177</v>
      </c>
      <c r="C1263" s="4" t="s">
        <v>166</v>
      </c>
      <c r="D1263" s="4" t="s">
        <v>246</v>
      </c>
      <c r="E1263" s="8">
        <v>6064</v>
      </c>
      <c r="F1263" s="8">
        <v>0</v>
      </c>
      <c r="G1263" s="8">
        <v>0</v>
      </c>
    </row>
    <row r="1264" spans="1:7" s="123" customFormat="1" ht="18" customHeight="1">
      <c r="A1264" s="4" t="s">
        <v>175</v>
      </c>
      <c r="B1264" s="4" t="s">
        <v>177</v>
      </c>
      <c r="C1264" s="4" t="s">
        <v>212</v>
      </c>
      <c r="D1264" s="4" t="s">
        <v>213</v>
      </c>
      <c r="E1264" s="8">
        <v>1352</v>
      </c>
      <c r="F1264" s="8">
        <v>0</v>
      </c>
      <c r="G1264" s="8">
        <v>0</v>
      </c>
    </row>
    <row r="1265" spans="1:7" s="123" customFormat="1" ht="18" customHeight="1">
      <c r="A1265" s="4" t="s">
        <v>175</v>
      </c>
      <c r="B1265" s="4" t="s">
        <v>177</v>
      </c>
      <c r="C1265" s="4" t="s">
        <v>168</v>
      </c>
      <c r="D1265" s="4" t="s">
        <v>169</v>
      </c>
      <c r="E1265" s="8">
        <v>2370</v>
      </c>
      <c r="F1265" s="8">
        <v>0</v>
      </c>
      <c r="G1265" s="8">
        <v>0</v>
      </c>
    </row>
    <row r="1266" spans="1:7" s="123" customFormat="1" ht="18" customHeight="1">
      <c r="A1266" s="4" t="s">
        <v>175</v>
      </c>
      <c r="B1266" s="4" t="s">
        <v>177</v>
      </c>
      <c r="C1266" s="4" t="s">
        <v>170</v>
      </c>
      <c r="D1266" s="4" t="s">
        <v>171</v>
      </c>
      <c r="E1266" s="8">
        <v>0</v>
      </c>
      <c r="F1266" s="8">
        <v>0</v>
      </c>
      <c r="G1266" s="8">
        <v>0</v>
      </c>
    </row>
    <row r="1267" spans="1:7" s="123" customFormat="1" ht="18" customHeight="1">
      <c r="A1267" s="4" t="s">
        <v>175</v>
      </c>
      <c r="B1267" s="4" t="s">
        <v>177</v>
      </c>
      <c r="C1267" s="4" t="s">
        <v>151</v>
      </c>
      <c r="D1267" s="4" t="s">
        <v>172</v>
      </c>
      <c r="E1267" s="8">
        <v>60</v>
      </c>
      <c r="F1267" s="8">
        <v>0</v>
      </c>
      <c r="G1267" s="8">
        <v>0</v>
      </c>
    </row>
    <row r="1268" spans="1:7" s="123" customFormat="1" ht="18" customHeight="1">
      <c r="A1268" s="4" t="s">
        <v>175</v>
      </c>
      <c r="B1268" s="4" t="s">
        <v>177</v>
      </c>
      <c r="C1268" s="4" t="s">
        <v>151</v>
      </c>
      <c r="D1268" s="4" t="s">
        <v>152</v>
      </c>
      <c r="E1268" s="8">
        <v>9911</v>
      </c>
      <c r="F1268" s="8">
        <v>97215</v>
      </c>
      <c r="G1268" s="8">
        <v>0</v>
      </c>
    </row>
    <row r="1269" spans="1:7" s="123" customFormat="1" ht="18" customHeight="1">
      <c r="A1269" s="4" t="s">
        <v>175</v>
      </c>
      <c r="B1269" s="4" t="s">
        <v>177</v>
      </c>
      <c r="C1269" s="4" t="s">
        <v>173</v>
      </c>
      <c r="D1269" s="4" t="s">
        <v>222</v>
      </c>
      <c r="E1269" s="8">
        <v>49045</v>
      </c>
      <c r="F1269" s="8">
        <v>29618</v>
      </c>
      <c r="G1269" s="8">
        <v>120</v>
      </c>
    </row>
    <row r="1270" spans="1:7" s="123" customFormat="1" ht="18" customHeight="1">
      <c r="A1270" s="4" t="s">
        <v>175</v>
      </c>
      <c r="B1270" s="4" t="s">
        <v>177</v>
      </c>
      <c r="C1270" s="4" t="s">
        <v>173</v>
      </c>
      <c r="D1270" s="4" t="s">
        <v>223</v>
      </c>
      <c r="E1270" s="8">
        <v>287</v>
      </c>
      <c r="F1270" s="8">
        <v>0</v>
      </c>
      <c r="G1270" s="8">
        <v>0</v>
      </c>
    </row>
    <row r="1271" spans="1:7" s="123" customFormat="1" ht="18" customHeight="1">
      <c r="A1271" s="4" t="s">
        <v>175</v>
      </c>
      <c r="B1271" s="4" t="s">
        <v>177</v>
      </c>
      <c r="C1271" s="4" t="s">
        <v>173</v>
      </c>
      <c r="D1271" s="4" t="s">
        <v>174</v>
      </c>
      <c r="E1271" s="8">
        <v>821</v>
      </c>
      <c r="F1271" s="8">
        <v>20</v>
      </c>
      <c r="G1271" s="8">
        <v>0</v>
      </c>
    </row>
    <row r="1272" spans="1:7" s="123" customFormat="1" ht="18" customHeight="1">
      <c r="A1272" s="4" t="s">
        <v>175</v>
      </c>
      <c r="B1272" s="4" t="s">
        <v>177</v>
      </c>
      <c r="C1272" s="4" t="s">
        <v>173</v>
      </c>
      <c r="D1272" s="4" t="s">
        <v>264</v>
      </c>
      <c r="E1272" s="8">
        <v>0</v>
      </c>
      <c r="F1272" s="8">
        <v>0</v>
      </c>
      <c r="G1272" s="8">
        <v>0</v>
      </c>
    </row>
    <row r="1273" spans="1:7" s="123" customFormat="1" ht="18" customHeight="1">
      <c r="A1273" s="4" t="s">
        <v>175</v>
      </c>
      <c r="B1273" s="4" t="s">
        <v>177</v>
      </c>
      <c r="C1273" s="4" t="s">
        <v>175</v>
      </c>
      <c r="D1273" s="4" t="s">
        <v>307</v>
      </c>
      <c r="E1273" s="8">
        <v>24</v>
      </c>
      <c r="F1273" s="8">
        <v>0</v>
      </c>
      <c r="G1273" s="8">
        <v>0</v>
      </c>
    </row>
    <row r="1274" spans="1:7" s="123" customFormat="1" ht="18" customHeight="1">
      <c r="A1274" s="4" t="s">
        <v>175</v>
      </c>
      <c r="B1274" s="4" t="s">
        <v>177</v>
      </c>
      <c r="C1274" s="4" t="s">
        <v>175</v>
      </c>
      <c r="D1274" s="4" t="s">
        <v>308</v>
      </c>
      <c r="E1274" s="8">
        <v>18</v>
      </c>
      <c r="F1274" s="8">
        <v>0</v>
      </c>
      <c r="G1274" s="8">
        <v>0</v>
      </c>
    </row>
    <row r="1275" spans="1:7" s="123" customFormat="1" ht="18" customHeight="1">
      <c r="A1275" s="4" t="s">
        <v>175</v>
      </c>
      <c r="B1275" s="4" t="s">
        <v>177</v>
      </c>
      <c r="C1275" s="4" t="s">
        <v>175</v>
      </c>
      <c r="D1275" s="4" t="s">
        <v>310</v>
      </c>
      <c r="E1275" s="8">
        <v>69</v>
      </c>
      <c r="F1275" s="8">
        <v>0</v>
      </c>
      <c r="G1275" s="8">
        <v>0</v>
      </c>
    </row>
    <row r="1276" spans="1:7" s="123" customFormat="1" ht="18" customHeight="1">
      <c r="A1276" s="4" t="s">
        <v>175</v>
      </c>
      <c r="B1276" s="4" t="s">
        <v>177</v>
      </c>
      <c r="C1276" s="4" t="s">
        <v>175</v>
      </c>
      <c r="D1276" s="4" t="s">
        <v>239</v>
      </c>
      <c r="E1276" s="8">
        <v>774</v>
      </c>
      <c r="F1276" s="8">
        <v>0</v>
      </c>
      <c r="G1276" s="8">
        <v>0</v>
      </c>
    </row>
    <row r="1277" spans="1:7" s="123" customFormat="1" ht="18" customHeight="1">
      <c r="A1277" s="4" t="s">
        <v>175</v>
      </c>
      <c r="B1277" s="4" t="s">
        <v>177</v>
      </c>
      <c r="C1277" s="4" t="s">
        <v>175</v>
      </c>
      <c r="D1277" s="4" t="s">
        <v>265</v>
      </c>
      <c r="E1277" s="8">
        <v>1473</v>
      </c>
      <c r="F1277" s="8">
        <v>0</v>
      </c>
      <c r="G1277" s="8">
        <v>0</v>
      </c>
    </row>
    <row r="1278" spans="1:7" s="123" customFormat="1" ht="18" customHeight="1">
      <c r="A1278" s="4" t="s">
        <v>175</v>
      </c>
      <c r="B1278" s="4" t="s">
        <v>177</v>
      </c>
      <c r="C1278" s="4" t="s">
        <v>175</v>
      </c>
      <c r="D1278" s="4" t="s">
        <v>266</v>
      </c>
      <c r="E1278" s="8">
        <v>12</v>
      </c>
      <c r="F1278" s="8">
        <v>0</v>
      </c>
      <c r="G1278" s="8">
        <v>0</v>
      </c>
    </row>
    <row r="1279" spans="1:7" s="123" customFormat="1" ht="18" customHeight="1">
      <c r="A1279" s="4" t="s">
        <v>175</v>
      </c>
      <c r="B1279" s="4" t="s">
        <v>177</v>
      </c>
      <c r="C1279" s="4" t="s">
        <v>175</v>
      </c>
      <c r="D1279" s="4" t="s">
        <v>267</v>
      </c>
      <c r="E1279" s="8">
        <v>5594</v>
      </c>
      <c r="F1279" s="8">
        <v>0</v>
      </c>
      <c r="G1279" s="8">
        <v>0</v>
      </c>
    </row>
    <row r="1280" spans="1:7" s="123" customFormat="1" ht="18" customHeight="1">
      <c r="A1280" s="4" t="s">
        <v>175</v>
      </c>
      <c r="B1280" s="4" t="s">
        <v>177</v>
      </c>
      <c r="C1280" s="4" t="s">
        <v>175</v>
      </c>
      <c r="D1280" s="4" t="s">
        <v>176</v>
      </c>
      <c r="E1280" s="8">
        <v>237</v>
      </c>
      <c r="F1280" s="8">
        <v>0</v>
      </c>
      <c r="G1280" s="8">
        <v>0</v>
      </c>
    </row>
    <row r="1281" spans="1:7" s="123" customFormat="1" ht="18" customHeight="1">
      <c r="A1281" s="4" t="s">
        <v>175</v>
      </c>
      <c r="B1281" s="4" t="s">
        <v>177</v>
      </c>
      <c r="C1281" s="4" t="s">
        <v>175</v>
      </c>
      <c r="D1281" s="4" t="s">
        <v>311</v>
      </c>
      <c r="E1281" s="8">
        <v>0</v>
      </c>
      <c r="F1281" s="8">
        <v>0</v>
      </c>
      <c r="G1281" s="8">
        <v>0</v>
      </c>
    </row>
    <row r="1282" spans="1:7" s="123" customFormat="1" ht="18" customHeight="1">
      <c r="A1282" s="4" t="s">
        <v>175</v>
      </c>
      <c r="B1282" s="4" t="s">
        <v>177</v>
      </c>
      <c r="C1282" s="4" t="s">
        <v>175</v>
      </c>
      <c r="D1282" s="4" t="s">
        <v>177</v>
      </c>
      <c r="E1282" s="8">
        <v>346</v>
      </c>
      <c r="F1282" s="8">
        <v>0</v>
      </c>
      <c r="G1282" s="8">
        <v>0</v>
      </c>
    </row>
    <row r="1283" spans="1:7" s="123" customFormat="1" ht="18" customHeight="1">
      <c r="A1283" s="4" t="s">
        <v>175</v>
      </c>
      <c r="B1283" s="4" t="s">
        <v>177</v>
      </c>
      <c r="C1283" s="4" t="s">
        <v>145</v>
      </c>
      <c r="D1283" s="4" t="s">
        <v>146</v>
      </c>
      <c r="E1283" s="8">
        <v>0</v>
      </c>
      <c r="F1283" s="8">
        <v>0</v>
      </c>
      <c r="G1283" s="8">
        <v>0</v>
      </c>
    </row>
    <row r="1284" spans="1:7" s="123" customFormat="1" ht="18" customHeight="1">
      <c r="A1284" s="4" t="s">
        <v>175</v>
      </c>
      <c r="B1284" s="4" t="s">
        <v>177</v>
      </c>
      <c r="C1284" s="4" t="s">
        <v>226</v>
      </c>
      <c r="D1284" s="4" t="s">
        <v>227</v>
      </c>
      <c r="E1284" s="8">
        <v>129</v>
      </c>
      <c r="F1284" s="8">
        <v>5004</v>
      </c>
      <c r="G1284" s="8">
        <v>0</v>
      </c>
    </row>
    <row r="1285" spans="1:7" s="123" customFormat="1" ht="18" customHeight="1">
      <c r="A1285" s="4" t="s">
        <v>175</v>
      </c>
      <c r="B1285" s="4" t="s">
        <v>177</v>
      </c>
      <c r="C1285" s="4" t="s">
        <v>180</v>
      </c>
      <c r="D1285" s="4" t="s">
        <v>181</v>
      </c>
      <c r="E1285" s="8">
        <v>36584</v>
      </c>
      <c r="F1285" s="8">
        <v>5637</v>
      </c>
      <c r="G1285" s="8">
        <v>0</v>
      </c>
    </row>
    <row r="1286" spans="1:7" s="123" customFormat="1" ht="18" customHeight="1">
      <c r="A1286" s="4" t="s">
        <v>175</v>
      </c>
      <c r="B1286" s="4" t="s">
        <v>177</v>
      </c>
      <c r="C1286" s="4" t="s">
        <v>182</v>
      </c>
      <c r="D1286" s="4" t="s">
        <v>249</v>
      </c>
      <c r="E1286" s="8">
        <v>47</v>
      </c>
      <c r="F1286" s="8">
        <v>0</v>
      </c>
      <c r="G1286" s="8">
        <v>0</v>
      </c>
    </row>
    <row r="1287" spans="1:7" s="123" customFormat="1" ht="18" customHeight="1">
      <c r="A1287" s="4" t="s">
        <v>175</v>
      </c>
      <c r="B1287" s="4" t="s">
        <v>177</v>
      </c>
      <c r="C1287" s="4" t="s">
        <v>182</v>
      </c>
      <c r="D1287" s="4" t="s">
        <v>233</v>
      </c>
      <c r="E1287" s="8">
        <v>0</v>
      </c>
      <c r="F1287" s="8">
        <v>0</v>
      </c>
      <c r="G1287" s="8">
        <v>0</v>
      </c>
    </row>
    <row r="1288" spans="1:7" s="123" customFormat="1" ht="18" customHeight="1">
      <c r="A1288" s="4" t="s">
        <v>175</v>
      </c>
      <c r="B1288" s="4" t="s">
        <v>177</v>
      </c>
      <c r="C1288" s="4" t="s">
        <v>184</v>
      </c>
      <c r="D1288" s="4" t="s">
        <v>185</v>
      </c>
      <c r="E1288" s="8">
        <v>12710</v>
      </c>
      <c r="F1288" s="8">
        <v>18605</v>
      </c>
      <c r="G1288" s="8">
        <v>0</v>
      </c>
    </row>
    <row r="1289" spans="1:7" s="123" customFormat="1" ht="18" customHeight="1">
      <c r="A1289" s="4" t="s">
        <v>175</v>
      </c>
      <c r="B1289" s="4" t="s">
        <v>177</v>
      </c>
      <c r="C1289" s="4" t="s">
        <v>153</v>
      </c>
      <c r="D1289" s="4" t="s">
        <v>154</v>
      </c>
      <c r="E1289" s="8">
        <v>160644</v>
      </c>
      <c r="F1289" s="8">
        <v>0</v>
      </c>
      <c r="G1289" s="8">
        <v>0</v>
      </c>
    </row>
    <row r="1290" spans="1:7" s="123" customFormat="1" ht="18" customHeight="1">
      <c r="A1290" s="4" t="s">
        <v>175</v>
      </c>
      <c r="B1290" s="4" t="s">
        <v>177</v>
      </c>
      <c r="C1290" s="4" t="s">
        <v>153</v>
      </c>
      <c r="D1290" s="4" t="s">
        <v>279</v>
      </c>
      <c r="E1290" s="8">
        <v>2</v>
      </c>
      <c r="F1290" s="8">
        <v>0</v>
      </c>
      <c r="G1290" s="8">
        <v>0</v>
      </c>
    </row>
    <row r="1291" spans="1:7" s="123" customFormat="1" ht="18" customHeight="1">
      <c r="A1291" s="4" t="s">
        <v>175</v>
      </c>
      <c r="B1291" s="4" t="s">
        <v>177</v>
      </c>
      <c r="C1291" s="4" t="s">
        <v>153</v>
      </c>
      <c r="D1291" s="4" t="s">
        <v>155</v>
      </c>
      <c r="E1291" s="8">
        <v>29454</v>
      </c>
      <c r="F1291" s="8">
        <v>161</v>
      </c>
      <c r="G1291" s="8">
        <v>0</v>
      </c>
    </row>
    <row r="1292" spans="1:7" s="123" customFormat="1" ht="18" customHeight="1">
      <c r="A1292" s="4" t="s">
        <v>175</v>
      </c>
      <c r="B1292" s="4" t="s">
        <v>177</v>
      </c>
      <c r="C1292" s="4" t="s">
        <v>153</v>
      </c>
      <c r="D1292" s="4" t="s">
        <v>156</v>
      </c>
      <c r="E1292" s="8">
        <v>4404</v>
      </c>
      <c r="F1292" s="8">
        <v>0</v>
      </c>
      <c r="G1292" s="8">
        <v>0</v>
      </c>
    </row>
    <row r="1293" spans="1:7" s="123" customFormat="1" ht="18" customHeight="1">
      <c r="A1293" s="4" t="s">
        <v>175</v>
      </c>
      <c r="B1293" s="4" t="s">
        <v>177</v>
      </c>
      <c r="C1293" s="4" t="s">
        <v>153</v>
      </c>
      <c r="D1293" s="4" t="s">
        <v>273</v>
      </c>
      <c r="E1293" s="8">
        <v>6312</v>
      </c>
      <c r="F1293" s="8">
        <v>0</v>
      </c>
      <c r="G1293" s="8">
        <v>0</v>
      </c>
    </row>
    <row r="1294" spans="1:7" s="123" customFormat="1" ht="18" customHeight="1">
      <c r="A1294" s="4" t="s">
        <v>175</v>
      </c>
      <c r="B1294" s="4" t="s">
        <v>177</v>
      </c>
      <c r="C1294" s="4" t="s">
        <v>153</v>
      </c>
      <c r="D1294" s="4" t="s">
        <v>186</v>
      </c>
      <c r="E1294" s="8">
        <v>1688839</v>
      </c>
      <c r="F1294" s="8">
        <v>691762</v>
      </c>
      <c r="G1294" s="8">
        <v>3048</v>
      </c>
    </row>
    <row r="1295" spans="1:7" s="123" customFormat="1" ht="18" customHeight="1">
      <c r="A1295" s="4" t="s">
        <v>175</v>
      </c>
      <c r="B1295" s="4" t="s">
        <v>177</v>
      </c>
      <c r="C1295" s="4" t="s">
        <v>153</v>
      </c>
      <c r="D1295" s="4" t="s">
        <v>157</v>
      </c>
      <c r="E1295" s="8">
        <v>103491</v>
      </c>
      <c r="F1295" s="8">
        <v>52877</v>
      </c>
      <c r="G1295" s="8">
        <v>0</v>
      </c>
    </row>
    <row r="1296" spans="1:7" s="123" customFormat="1" ht="18" customHeight="1">
      <c r="A1296" s="4" t="s">
        <v>178</v>
      </c>
      <c r="B1296" s="4" t="s">
        <v>224</v>
      </c>
      <c r="C1296" s="4" t="s">
        <v>141</v>
      </c>
      <c r="D1296" s="4" t="s">
        <v>142</v>
      </c>
      <c r="E1296" s="8">
        <v>0</v>
      </c>
      <c r="F1296" s="8">
        <v>797</v>
      </c>
      <c r="G1296" s="8">
        <v>0</v>
      </c>
    </row>
    <row r="1297" spans="1:7" s="123" customFormat="1" ht="18" customHeight="1">
      <c r="A1297" s="4" t="s">
        <v>178</v>
      </c>
      <c r="B1297" s="4" t="s">
        <v>179</v>
      </c>
      <c r="C1297" s="4" t="s">
        <v>158</v>
      </c>
      <c r="D1297" s="4" t="s">
        <v>159</v>
      </c>
      <c r="E1297" s="8">
        <v>4</v>
      </c>
      <c r="F1297" s="8">
        <v>0</v>
      </c>
      <c r="G1297" s="8">
        <v>0</v>
      </c>
    </row>
    <row r="1298" spans="1:7" s="123" customFormat="1" ht="18" customHeight="1">
      <c r="A1298" s="4" t="s">
        <v>178</v>
      </c>
      <c r="B1298" s="4" t="s">
        <v>179</v>
      </c>
      <c r="C1298" s="4" t="s">
        <v>139</v>
      </c>
      <c r="D1298" s="4" t="s">
        <v>140</v>
      </c>
      <c r="E1298" s="8">
        <v>305</v>
      </c>
      <c r="F1298" s="8">
        <v>708</v>
      </c>
      <c r="G1298" s="8">
        <v>0</v>
      </c>
    </row>
    <row r="1299" spans="1:7" s="123" customFormat="1" ht="18" customHeight="1">
      <c r="A1299" s="4" t="s">
        <v>178</v>
      </c>
      <c r="B1299" s="4" t="s">
        <v>179</v>
      </c>
      <c r="C1299" s="4" t="s">
        <v>160</v>
      </c>
      <c r="D1299" s="4" t="s">
        <v>162</v>
      </c>
      <c r="E1299" s="8">
        <v>79232</v>
      </c>
      <c r="F1299" s="8">
        <v>110306</v>
      </c>
      <c r="G1299" s="8">
        <v>0</v>
      </c>
    </row>
    <row r="1300" spans="1:7" s="123" customFormat="1" ht="18" customHeight="1">
      <c r="A1300" s="4" t="s">
        <v>178</v>
      </c>
      <c r="B1300" s="4" t="s">
        <v>179</v>
      </c>
      <c r="C1300" s="4" t="s">
        <v>141</v>
      </c>
      <c r="D1300" s="4" t="s">
        <v>142</v>
      </c>
      <c r="E1300" s="8">
        <v>89136</v>
      </c>
      <c r="F1300" s="8">
        <v>80876</v>
      </c>
      <c r="G1300" s="8">
        <v>853</v>
      </c>
    </row>
    <row r="1301" spans="1:7" s="123" customFormat="1" ht="18" customHeight="1">
      <c r="A1301" s="4" t="s">
        <v>178</v>
      </c>
      <c r="B1301" s="4" t="s">
        <v>179</v>
      </c>
      <c r="C1301" s="4" t="s">
        <v>149</v>
      </c>
      <c r="D1301" s="4" t="s">
        <v>150</v>
      </c>
      <c r="E1301" s="8">
        <v>121988</v>
      </c>
      <c r="F1301" s="8">
        <v>263294</v>
      </c>
      <c r="G1301" s="8">
        <v>0</v>
      </c>
    </row>
    <row r="1302" spans="1:7" s="123" customFormat="1" ht="18" customHeight="1">
      <c r="A1302" s="4" t="s">
        <v>178</v>
      </c>
      <c r="B1302" s="4" t="s">
        <v>179</v>
      </c>
      <c r="C1302" s="4" t="s">
        <v>208</v>
      </c>
      <c r="D1302" s="4" t="s">
        <v>209</v>
      </c>
      <c r="E1302" s="8">
        <v>46</v>
      </c>
      <c r="F1302" s="8">
        <v>0</v>
      </c>
      <c r="G1302" s="8">
        <v>0</v>
      </c>
    </row>
    <row r="1303" spans="1:7" s="123" customFormat="1" ht="18" customHeight="1">
      <c r="A1303" s="4" t="s">
        <v>178</v>
      </c>
      <c r="B1303" s="4" t="s">
        <v>179</v>
      </c>
      <c r="C1303" s="4" t="s">
        <v>164</v>
      </c>
      <c r="D1303" s="4" t="s">
        <v>165</v>
      </c>
      <c r="E1303" s="8">
        <v>1422</v>
      </c>
      <c r="F1303" s="8">
        <v>0</v>
      </c>
      <c r="G1303" s="8">
        <v>0</v>
      </c>
    </row>
    <row r="1304" spans="1:7" s="123" customFormat="1" ht="18" customHeight="1">
      <c r="A1304" s="4" t="s">
        <v>178</v>
      </c>
      <c r="B1304" s="4" t="s">
        <v>179</v>
      </c>
      <c r="C1304" s="4" t="s">
        <v>166</v>
      </c>
      <c r="D1304" s="4" t="s">
        <v>167</v>
      </c>
      <c r="E1304" s="8">
        <v>18035</v>
      </c>
      <c r="F1304" s="8">
        <v>6358</v>
      </c>
      <c r="G1304" s="8">
        <v>0</v>
      </c>
    </row>
    <row r="1305" spans="1:7" s="123" customFormat="1" ht="18" customHeight="1">
      <c r="A1305" s="4" t="s">
        <v>178</v>
      </c>
      <c r="B1305" s="4" t="s">
        <v>179</v>
      </c>
      <c r="C1305" s="4" t="s">
        <v>166</v>
      </c>
      <c r="D1305" s="4" t="s">
        <v>246</v>
      </c>
      <c r="E1305" s="8">
        <v>220</v>
      </c>
      <c r="F1305" s="8">
        <v>0</v>
      </c>
      <c r="G1305" s="8">
        <v>0</v>
      </c>
    </row>
    <row r="1306" spans="1:7" s="123" customFormat="1" ht="18" customHeight="1">
      <c r="A1306" s="4" t="s">
        <v>178</v>
      </c>
      <c r="B1306" s="4" t="s">
        <v>179</v>
      </c>
      <c r="C1306" s="4" t="s">
        <v>143</v>
      </c>
      <c r="D1306" s="4" t="s">
        <v>144</v>
      </c>
      <c r="E1306" s="8">
        <v>0</v>
      </c>
      <c r="F1306" s="8">
        <v>0</v>
      </c>
      <c r="G1306" s="8">
        <v>0</v>
      </c>
    </row>
    <row r="1307" spans="1:7" s="123" customFormat="1" ht="18" customHeight="1">
      <c r="A1307" s="4" t="s">
        <v>178</v>
      </c>
      <c r="B1307" s="4" t="s">
        <v>179</v>
      </c>
      <c r="C1307" s="4" t="s">
        <v>170</v>
      </c>
      <c r="D1307" s="4" t="s">
        <v>171</v>
      </c>
      <c r="E1307" s="8">
        <v>0</v>
      </c>
      <c r="F1307" s="8">
        <v>0</v>
      </c>
      <c r="G1307" s="8">
        <v>0</v>
      </c>
    </row>
    <row r="1308" spans="1:7" s="123" customFormat="1" ht="18" customHeight="1">
      <c r="A1308" s="4" t="s">
        <v>178</v>
      </c>
      <c r="B1308" s="4" t="s">
        <v>179</v>
      </c>
      <c r="C1308" s="4" t="s">
        <v>151</v>
      </c>
      <c r="D1308" s="4" t="s">
        <v>172</v>
      </c>
      <c r="E1308" s="8">
        <v>19833</v>
      </c>
      <c r="F1308" s="8">
        <v>70014</v>
      </c>
      <c r="G1308" s="8">
        <v>0</v>
      </c>
    </row>
    <row r="1309" spans="1:7" s="123" customFormat="1" ht="18" customHeight="1">
      <c r="A1309" s="4" t="s">
        <v>178</v>
      </c>
      <c r="B1309" s="4" t="s">
        <v>179</v>
      </c>
      <c r="C1309" s="4" t="s">
        <v>151</v>
      </c>
      <c r="D1309" s="4" t="s">
        <v>152</v>
      </c>
      <c r="E1309" s="8">
        <v>102961</v>
      </c>
      <c r="F1309" s="8">
        <v>149582</v>
      </c>
      <c r="G1309" s="8">
        <v>0</v>
      </c>
    </row>
    <row r="1310" spans="1:7" s="123" customFormat="1" ht="18" customHeight="1">
      <c r="A1310" s="4" t="s">
        <v>178</v>
      </c>
      <c r="B1310" s="4" t="s">
        <v>179</v>
      </c>
      <c r="C1310" s="4" t="s">
        <v>173</v>
      </c>
      <c r="D1310" s="4" t="s">
        <v>222</v>
      </c>
      <c r="E1310" s="8">
        <v>3509</v>
      </c>
      <c r="F1310" s="8">
        <v>6225</v>
      </c>
      <c r="G1310" s="8">
        <v>0</v>
      </c>
    </row>
    <row r="1311" spans="1:7" s="123" customFormat="1" ht="18" customHeight="1">
      <c r="A1311" s="4" t="s">
        <v>178</v>
      </c>
      <c r="B1311" s="4" t="s">
        <v>179</v>
      </c>
      <c r="C1311" s="4" t="s">
        <v>173</v>
      </c>
      <c r="D1311" s="4" t="s">
        <v>174</v>
      </c>
      <c r="E1311" s="8">
        <v>940</v>
      </c>
      <c r="F1311" s="8">
        <v>0</v>
      </c>
      <c r="G1311" s="8">
        <v>0</v>
      </c>
    </row>
    <row r="1312" spans="1:7" s="123" customFormat="1" ht="18" customHeight="1">
      <c r="A1312" s="4" t="s">
        <v>178</v>
      </c>
      <c r="B1312" s="4" t="s">
        <v>179</v>
      </c>
      <c r="C1312" s="4" t="s">
        <v>175</v>
      </c>
      <c r="D1312" s="4" t="s">
        <v>176</v>
      </c>
      <c r="E1312" s="8">
        <v>138251</v>
      </c>
      <c r="F1312" s="8">
        <v>308088</v>
      </c>
      <c r="G1312" s="8">
        <v>0</v>
      </c>
    </row>
    <row r="1313" spans="1:7" s="123" customFormat="1" ht="18" customHeight="1">
      <c r="A1313" s="4" t="s">
        <v>178</v>
      </c>
      <c r="B1313" s="4" t="s">
        <v>179</v>
      </c>
      <c r="C1313" s="4" t="s">
        <v>180</v>
      </c>
      <c r="D1313" s="4" t="s">
        <v>181</v>
      </c>
      <c r="E1313" s="8">
        <v>267</v>
      </c>
      <c r="F1313" s="8">
        <v>359</v>
      </c>
      <c r="G1313" s="8">
        <v>0</v>
      </c>
    </row>
    <row r="1314" spans="1:7" s="123" customFormat="1" ht="18" customHeight="1">
      <c r="A1314" s="4" t="s">
        <v>178</v>
      </c>
      <c r="B1314" s="4" t="s">
        <v>179</v>
      </c>
      <c r="C1314" s="4" t="s">
        <v>182</v>
      </c>
      <c r="D1314" s="4" t="s">
        <v>183</v>
      </c>
      <c r="E1314" s="8">
        <v>9</v>
      </c>
      <c r="F1314" s="8">
        <v>0</v>
      </c>
      <c r="G1314" s="8">
        <v>0</v>
      </c>
    </row>
    <row r="1315" spans="1:7" s="123" customFormat="1" ht="18" customHeight="1">
      <c r="A1315" s="4" t="s">
        <v>178</v>
      </c>
      <c r="B1315" s="4" t="s">
        <v>179</v>
      </c>
      <c r="C1315" s="4" t="s">
        <v>182</v>
      </c>
      <c r="D1315" s="4" t="s">
        <v>249</v>
      </c>
      <c r="E1315" s="8">
        <v>31</v>
      </c>
      <c r="F1315" s="8">
        <v>0</v>
      </c>
      <c r="G1315" s="8">
        <v>0</v>
      </c>
    </row>
    <row r="1316" spans="1:7" s="123" customFormat="1" ht="18" customHeight="1">
      <c r="A1316" s="4" t="s">
        <v>178</v>
      </c>
      <c r="B1316" s="4" t="s">
        <v>179</v>
      </c>
      <c r="C1316" s="4" t="s">
        <v>184</v>
      </c>
      <c r="D1316" s="4" t="s">
        <v>185</v>
      </c>
      <c r="E1316" s="8">
        <v>872</v>
      </c>
      <c r="F1316" s="8">
        <v>2</v>
      </c>
      <c r="G1316" s="8">
        <v>0</v>
      </c>
    </row>
    <row r="1317" spans="1:7" s="123" customFormat="1" ht="18" customHeight="1">
      <c r="A1317" s="4" t="s">
        <v>178</v>
      </c>
      <c r="B1317" s="4" t="s">
        <v>179</v>
      </c>
      <c r="C1317" s="4" t="s">
        <v>153</v>
      </c>
      <c r="D1317" s="4" t="s">
        <v>154</v>
      </c>
      <c r="E1317" s="8">
        <v>8519</v>
      </c>
      <c r="F1317" s="8">
        <v>1</v>
      </c>
      <c r="G1317" s="8">
        <v>0</v>
      </c>
    </row>
    <row r="1318" spans="1:7" s="123" customFormat="1" ht="18" customHeight="1">
      <c r="A1318" s="4" t="s">
        <v>178</v>
      </c>
      <c r="B1318" s="4" t="s">
        <v>179</v>
      </c>
      <c r="C1318" s="4" t="s">
        <v>153</v>
      </c>
      <c r="D1318" s="4" t="s">
        <v>155</v>
      </c>
      <c r="E1318" s="8">
        <v>1928</v>
      </c>
      <c r="F1318" s="8">
        <v>0</v>
      </c>
      <c r="G1318" s="8">
        <v>0</v>
      </c>
    </row>
    <row r="1319" spans="1:7" s="123" customFormat="1" ht="18" customHeight="1">
      <c r="A1319" s="4" t="s">
        <v>178</v>
      </c>
      <c r="B1319" s="4" t="s">
        <v>179</v>
      </c>
      <c r="C1319" s="4" t="s">
        <v>153</v>
      </c>
      <c r="D1319" s="4" t="s">
        <v>156</v>
      </c>
      <c r="E1319" s="8">
        <v>553</v>
      </c>
      <c r="F1319" s="8">
        <v>0</v>
      </c>
      <c r="G1319" s="8">
        <v>0</v>
      </c>
    </row>
    <row r="1320" spans="1:7" s="123" customFormat="1" ht="18" customHeight="1">
      <c r="A1320" s="4" t="s">
        <v>178</v>
      </c>
      <c r="B1320" s="4" t="s">
        <v>179</v>
      </c>
      <c r="C1320" s="4" t="s">
        <v>153</v>
      </c>
      <c r="D1320" s="4" t="s">
        <v>186</v>
      </c>
      <c r="E1320" s="8">
        <v>10762</v>
      </c>
      <c r="F1320" s="8">
        <v>57167</v>
      </c>
      <c r="G1320" s="8">
        <v>0</v>
      </c>
    </row>
    <row r="1321" spans="1:7" s="123" customFormat="1" ht="18" customHeight="1">
      <c r="A1321" s="4" t="s">
        <v>178</v>
      </c>
      <c r="B1321" s="4" t="s">
        <v>179</v>
      </c>
      <c r="C1321" s="4" t="s">
        <v>153</v>
      </c>
      <c r="D1321" s="4" t="s">
        <v>157</v>
      </c>
      <c r="E1321" s="8">
        <v>277235</v>
      </c>
      <c r="F1321" s="8">
        <v>1326857</v>
      </c>
      <c r="G1321" s="8">
        <v>0</v>
      </c>
    </row>
    <row r="1322" spans="1:7" s="123" customFormat="1" ht="18" customHeight="1">
      <c r="A1322" s="4" t="s">
        <v>178</v>
      </c>
      <c r="B1322" s="4" t="s">
        <v>179</v>
      </c>
      <c r="C1322" s="4" t="s">
        <v>230</v>
      </c>
      <c r="D1322" s="4" t="s">
        <v>263</v>
      </c>
      <c r="E1322" s="8">
        <v>0</v>
      </c>
      <c r="F1322" s="8">
        <v>0</v>
      </c>
      <c r="G1322" s="8">
        <v>0</v>
      </c>
    </row>
    <row r="1323" spans="1:7" s="123" customFormat="1" ht="18" customHeight="1">
      <c r="A1323" s="4" t="s">
        <v>145</v>
      </c>
      <c r="B1323" s="4" t="s">
        <v>202</v>
      </c>
      <c r="C1323" s="4" t="s">
        <v>139</v>
      </c>
      <c r="D1323" s="4" t="s">
        <v>200</v>
      </c>
      <c r="E1323" s="8">
        <v>5</v>
      </c>
      <c r="F1323" s="8">
        <v>296</v>
      </c>
      <c r="G1323" s="8">
        <v>0</v>
      </c>
    </row>
    <row r="1324" spans="1:7" s="123" customFormat="1" ht="18" customHeight="1">
      <c r="A1324" s="4" t="s">
        <v>145</v>
      </c>
      <c r="B1324" s="4" t="s">
        <v>202</v>
      </c>
      <c r="C1324" s="4" t="s">
        <v>139</v>
      </c>
      <c r="D1324" s="4" t="s">
        <v>201</v>
      </c>
      <c r="E1324" s="8">
        <v>17</v>
      </c>
      <c r="F1324" s="8">
        <v>183</v>
      </c>
      <c r="G1324" s="8">
        <v>0</v>
      </c>
    </row>
    <row r="1325" spans="1:7" s="123" customFormat="1" ht="18" customHeight="1">
      <c r="A1325" s="4" t="s">
        <v>145</v>
      </c>
      <c r="B1325" s="4" t="s">
        <v>202</v>
      </c>
      <c r="C1325" s="4" t="s">
        <v>139</v>
      </c>
      <c r="D1325" s="4" t="s">
        <v>140</v>
      </c>
      <c r="E1325" s="8">
        <v>106</v>
      </c>
      <c r="F1325" s="8">
        <v>285</v>
      </c>
      <c r="G1325" s="8">
        <v>0</v>
      </c>
    </row>
    <row r="1326" spans="1:7" s="123" customFormat="1" ht="18" customHeight="1">
      <c r="A1326" s="4" t="s">
        <v>145</v>
      </c>
      <c r="B1326" s="4" t="s">
        <v>202</v>
      </c>
      <c r="C1326" s="4" t="s">
        <v>149</v>
      </c>
      <c r="D1326" s="4" t="s">
        <v>150</v>
      </c>
      <c r="E1326" s="8">
        <v>6</v>
      </c>
      <c r="F1326" s="8">
        <v>0</v>
      </c>
      <c r="G1326" s="8">
        <v>0</v>
      </c>
    </row>
    <row r="1327" spans="1:7" s="123" customFormat="1" ht="18" customHeight="1">
      <c r="A1327" s="4" t="s">
        <v>145</v>
      </c>
      <c r="B1327" s="4" t="s">
        <v>202</v>
      </c>
      <c r="C1327" s="4" t="s">
        <v>164</v>
      </c>
      <c r="D1327" s="4" t="s">
        <v>165</v>
      </c>
      <c r="E1327" s="8">
        <v>1755</v>
      </c>
      <c r="F1327" s="8">
        <v>0</v>
      </c>
      <c r="G1327" s="8">
        <v>0</v>
      </c>
    </row>
    <row r="1328" spans="1:7" s="123" customFormat="1" ht="18" customHeight="1">
      <c r="A1328" s="4" t="s">
        <v>145</v>
      </c>
      <c r="B1328" s="4" t="s">
        <v>202</v>
      </c>
      <c r="C1328" s="4" t="s">
        <v>212</v>
      </c>
      <c r="D1328" s="4" t="s">
        <v>213</v>
      </c>
      <c r="E1328" s="8">
        <v>234</v>
      </c>
      <c r="F1328" s="8">
        <v>0</v>
      </c>
      <c r="G1328" s="8">
        <v>0</v>
      </c>
    </row>
    <row r="1329" spans="1:7" s="123" customFormat="1" ht="18" customHeight="1">
      <c r="A1329" s="4" t="s">
        <v>145</v>
      </c>
      <c r="B1329" s="4" t="s">
        <v>202</v>
      </c>
      <c r="C1329" s="4" t="s">
        <v>168</v>
      </c>
      <c r="D1329" s="4" t="s">
        <v>169</v>
      </c>
      <c r="E1329" s="8">
        <v>18967</v>
      </c>
      <c r="F1329" s="8">
        <v>1165</v>
      </c>
      <c r="G1329" s="8">
        <v>0</v>
      </c>
    </row>
    <row r="1330" spans="1:7" s="123" customFormat="1" ht="18" customHeight="1">
      <c r="A1330" s="4" t="s">
        <v>145</v>
      </c>
      <c r="B1330" s="4" t="s">
        <v>202</v>
      </c>
      <c r="C1330" s="4" t="s">
        <v>173</v>
      </c>
      <c r="D1330" s="4" t="s">
        <v>222</v>
      </c>
      <c r="E1330" s="8">
        <v>292</v>
      </c>
      <c r="F1330" s="8">
        <v>21</v>
      </c>
      <c r="G1330" s="8">
        <v>0</v>
      </c>
    </row>
    <row r="1331" spans="1:7" s="123" customFormat="1" ht="18" customHeight="1">
      <c r="A1331" s="4" t="s">
        <v>145</v>
      </c>
      <c r="B1331" s="4" t="s">
        <v>202</v>
      </c>
      <c r="C1331" s="4" t="s">
        <v>145</v>
      </c>
      <c r="D1331" s="4" t="s">
        <v>202</v>
      </c>
      <c r="E1331" s="8">
        <v>58</v>
      </c>
      <c r="F1331" s="8">
        <v>0</v>
      </c>
      <c r="G1331" s="8">
        <v>0</v>
      </c>
    </row>
    <row r="1332" spans="1:7" s="123" customFormat="1" ht="18" customHeight="1">
      <c r="A1332" s="4" t="s">
        <v>145</v>
      </c>
      <c r="B1332" s="4" t="s">
        <v>202</v>
      </c>
      <c r="C1332" s="4" t="s">
        <v>145</v>
      </c>
      <c r="D1332" s="4" t="s">
        <v>146</v>
      </c>
      <c r="E1332" s="8">
        <v>3811</v>
      </c>
      <c r="F1332" s="8">
        <v>1214</v>
      </c>
      <c r="G1332" s="8">
        <v>0</v>
      </c>
    </row>
    <row r="1333" spans="1:7" s="123" customFormat="1" ht="18" customHeight="1">
      <c r="A1333" s="4" t="s">
        <v>145</v>
      </c>
      <c r="B1333" s="4" t="s">
        <v>202</v>
      </c>
      <c r="C1333" s="4" t="s">
        <v>145</v>
      </c>
      <c r="D1333" s="4" t="s">
        <v>225</v>
      </c>
      <c r="E1333" s="8">
        <v>5708</v>
      </c>
      <c r="F1333" s="8">
        <v>132</v>
      </c>
      <c r="G1333" s="8">
        <v>0</v>
      </c>
    </row>
    <row r="1334" spans="1:7" s="123" customFormat="1" ht="18" customHeight="1">
      <c r="A1334" s="4" t="s">
        <v>145</v>
      </c>
      <c r="B1334" s="4" t="s">
        <v>202</v>
      </c>
      <c r="C1334" s="4" t="s">
        <v>180</v>
      </c>
      <c r="D1334" s="4" t="s">
        <v>181</v>
      </c>
      <c r="E1334" s="8">
        <v>144</v>
      </c>
      <c r="F1334" s="8">
        <v>6</v>
      </c>
      <c r="G1334" s="8">
        <v>0</v>
      </c>
    </row>
    <row r="1335" spans="1:7" s="123" customFormat="1" ht="18" customHeight="1">
      <c r="A1335" s="4" t="s">
        <v>145</v>
      </c>
      <c r="B1335" s="4" t="s">
        <v>202</v>
      </c>
      <c r="C1335" s="4" t="s">
        <v>182</v>
      </c>
      <c r="D1335" s="4" t="s">
        <v>183</v>
      </c>
      <c r="E1335" s="8">
        <v>3</v>
      </c>
      <c r="F1335" s="8">
        <v>0</v>
      </c>
      <c r="G1335" s="8">
        <v>0</v>
      </c>
    </row>
    <row r="1336" spans="1:7" s="123" customFormat="1" ht="18" customHeight="1">
      <c r="A1336" s="4" t="s">
        <v>145</v>
      </c>
      <c r="B1336" s="4" t="s">
        <v>202</v>
      </c>
      <c r="C1336" s="4" t="s">
        <v>153</v>
      </c>
      <c r="D1336" s="4" t="s">
        <v>155</v>
      </c>
      <c r="E1336" s="8">
        <v>1435</v>
      </c>
      <c r="F1336" s="8">
        <v>0</v>
      </c>
      <c r="G1336" s="8">
        <v>0</v>
      </c>
    </row>
    <row r="1337" spans="1:7" s="123" customFormat="1" ht="18" customHeight="1">
      <c r="A1337" s="4" t="s">
        <v>145</v>
      </c>
      <c r="B1337" s="4" t="s">
        <v>202</v>
      </c>
      <c r="C1337" s="4" t="s">
        <v>153</v>
      </c>
      <c r="D1337" s="4" t="s">
        <v>157</v>
      </c>
      <c r="E1337" s="8">
        <v>1657</v>
      </c>
      <c r="F1337" s="8">
        <v>0</v>
      </c>
      <c r="G1337" s="8">
        <v>0</v>
      </c>
    </row>
    <row r="1338" spans="1:7" s="123" customFormat="1" ht="18" customHeight="1">
      <c r="A1338" s="4" t="s">
        <v>145</v>
      </c>
      <c r="B1338" s="4" t="s">
        <v>146</v>
      </c>
      <c r="C1338" s="4" t="s">
        <v>137</v>
      </c>
      <c r="D1338" s="4" t="s">
        <v>131</v>
      </c>
      <c r="E1338" s="8">
        <v>2121</v>
      </c>
      <c r="F1338" s="8">
        <v>15228</v>
      </c>
      <c r="G1338" s="8">
        <v>3825</v>
      </c>
    </row>
    <row r="1339" spans="1:7" s="123" customFormat="1" ht="18" customHeight="1">
      <c r="A1339" s="4" t="s">
        <v>145</v>
      </c>
      <c r="B1339" s="4" t="s">
        <v>146</v>
      </c>
      <c r="C1339" s="4" t="s">
        <v>137</v>
      </c>
      <c r="D1339" s="4" t="s">
        <v>138</v>
      </c>
      <c r="E1339" s="8">
        <v>20273</v>
      </c>
      <c r="F1339" s="8">
        <v>16629</v>
      </c>
      <c r="G1339" s="8">
        <v>3825</v>
      </c>
    </row>
    <row r="1340" spans="1:7" s="123" customFormat="1" ht="18" customHeight="1">
      <c r="A1340" s="4" t="s">
        <v>145</v>
      </c>
      <c r="B1340" s="4" t="s">
        <v>146</v>
      </c>
      <c r="C1340" s="4" t="s">
        <v>139</v>
      </c>
      <c r="D1340" s="4" t="s">
        <v>200</v>
      </c>
      <c r="E1340" s="8">
        <v>10</v>
      </c>
      <c r="F1340" s="8">
        <v>5</v>
      </c>
      <c r="G1340" s="8">
        <v>0</v>
      </c>
    </row>
    <row r="1341" spans="1:7" s="123" customFormat="1" ht="18" customHeight="1">
      <c r="A1341" s="4" t="s">
        <v>145</v>
      </c>
      <c r="B1341" s="4" t="s">
        <v>146</v>
      </c>
      <c r="C1341" s="4" t="s">
        <v>139</v>
      </c>
      <c r="D1341" s="4" t="s">
        <v>201</v>
      </c>
      <c r="E1341" s="8">
        <v>3136</v>
      </c>
      <c r="F1341" s="8">
        <v>2354</v>
      </c>
      <c r="G1341" s="8">
        <v>0</v>
      </c>
    </row>
    <row r="1342" spans="1:7" s="123" customFormat="1" ht="18" customHeight="1">
      <c r="A1342" s="4" t="s">
        <v>145</v>
      </c>
      <c r="B1342" s="4" t="s">
        <v>146</v>
      </c>
      <c r="C1342" s="4" t="s">
        <v>139</v>
      </c>
      <c r="D1342" s="4" t="s">
        <v>140</v>
      </c>
      <c r="E1342" s="8">
        <v>62848</v>
      </c>
      <c r="F1342" s="8">
        <v>27442</v>
      </c>
      <c r="G1342" s="8">
        <v>2028</v>
      </c>
    </row>
    <row r="1343" spans="1:7" s="123" customFormat="1" ht="18" customHeight="1">
      <c r="A1343" s="4" t="s">
        <v>145</v>
      </c>
      <c r="B1343" s="4" t="s">
        <v>146</v>
      </c>
      <c r="C1343" s="4" t="s">
        <v>141</v>
      </c>
      <c r="D1343" s="4" t="s">
        <v>142</v>
      </c>
      <c r="E1343" s="8">
        <v>2325</v>
      </c>
      <c r="F1343" s="8">
        <v>9106</v>
      </c>
      <c r="G1343" s="8">
        <v>308</v>
      </c>
    </row>
    <row r="1344" spans="1:7" s="123" customFormat="1" ht="18" customHeight="1">
      <c r="A1344" s="4" t="s">
        <v>145</v>
      </c>
      <c r="B1344" s="4" t="s">
        <v>146</v>
      </c>
      <c r="C1344" s="4" t="s">
        <v>149</v>
      </c>
      <c r="D1344" s="4" t="s">
        <v>150</v>
      </c>
      <c r="E1344" s="8">
        <v>123828</v>
      </c>
      <c r="F1344" s="8">
        <v>195594</v>
      </c>
      <c r="G1344" s="8">
        <v>184473</v>
      </c>
    </row>
    <row r="1345" spans="1:7" s="123" customFormat="1" ht="18" customHeight="1">
      <c r="A1345" s="4" t="s">
        <v>145</v>
      </c>
      <c r="B1345" s="4" t="s">
        <v>146</v>
      </c>
      <c r="C1345" s="4" t="s">
        <v>212</v>
      </c>
      <c r="D1345" s="4" t="s">
        <v>213</v>
      </c>
      <c r="E1345" s="8">
        <v>1232</v>
      </c>
      <c r="F1345" s="8">
        <v>8923</v>
      </c>
      <c r="G1345" s="8">
        <v>5345</v>
      </c>
    </row>
    <row r="1346" spans="1:7" s="123" customFormat="1" ht="18" customHeight="1">
      <c r="A1346" s="4" t="s">
        <v>145</v>
      </c>
      <c r="B1346" s="4" t="s">
        <v>146</v>
      </c>
      <c r="C1346" s="4" t="s">
        <v>168</v>
      </c>
      <c r="D1346" s="4" t="s">
        <v>169</v>
      </c>
      <c r="E1346" s="8">
        <v>42736</v>
      </c>
      <c r="F1346" s="8">
        <v>344263</v>
      </c>
      <c r="G1346" s="8">
        <v>84126</v>
      </c>
    </row>
    <row r="1347" spans="1:7" s="123" customFormat="1" ht="18" customHeight="1">
      <c r="A1347" s="4" t="s">
        <v>145</v>
      </c>
      <c r="B1347" s="4" t="s">
        <v>146</v>
      </c>
      <c r="C1347" s="4" t="s">
        <v>143</v>
      </c>
      <c r="D1347" s="4" t="s">
        <v>144</v>
      </c>
      <c r="E1347" s="8">
        <v>3624</v>
      </c>
      <c r="F1347" s="8">
        <v>9211</v>
      </c>
      <c r="G1347" s="8">
        <v>4800</v>
      </c>
    </row>
    <row r="1348" spans="1:7" s="123" customFormat="1" ht="18" customHeight="1">
      <c r="A1348" s="4" t="s">
        <v>145</v>
      </c>
      <c r="B1348" s="4" t="s">
        <v>146</v>
      </c>
      <c r="C1348" s="4" t="s">
        <v>173</v>
      </c>
      <c r="D1348" s="4" t="s">
        <v>222</v>
      </c>
      <c r="E1348" s="8">
        <v>4251</v>
      </c>
      <c r="F1348" s="8">
        <v>9192</v>
      </c>
      <c r="G1348" s="8">
        <v>5578</v>
      </c>
    </row>
    <row r="1349" spans="1:7" s="123" customFormat="1" ht="18" customHeight="1">
      <c r="A1349" s="4" t="s">
        <v>145</v>
      </c>
      <c r="B1349" s="4" t="s">
        <v>146</v>
      </c>
      <c r="C1349" s="4" t="s">
        <v>173</v>
      </c>
      <c r="D1349" s="4" t="s">
        <v>174</v>
      </c>
      <c r="E1349" s="8">
        <v>4</v>
      </c>
      <c r="F1349" s="8">
        <v>0</v>
      </c>
      <c r="G1349" s="8">
        <v>0</v>
      </c>
    </row>
    <row r="1350" spans="1:7" s="123" customFormat="1" ht="18" customHeight="1">
      <c r="A1350" s="4" t="s">
        <v>145</v>
      </c>
      <c r="B1350" s="4" t="s">
        <v>146</v>
      </c>
      <c r="C1350" s="4" t="s">
        <v>175</v>
      </c>
      <c r="D1350" s="4" t="s">
        <v>176</v>
      </c>
      <c r="E1350" s="8">
        <v>2906</v>
      </c>
      <c r="F1350" s="8">
        <v>509</v>
      </c>
      <c r="G1350" s="8">
        <v>0</v>
      </c>
    </row>
    <row r="1351" spans="1:7" s="123" customFormat="1" ht="18" customHeight="1">
      <c r="A1351" s="4" t="s">
        <v>145</v>
      </c>
      <c r="B1351" s="4" t="s">
        <v>146</v>
      </c>
      <c r="C1351" s="4" t="s">
        <v>175</v>
      </c>
      <c r="D1351" s="4" t="s">
        <v>177</v>
      </c>
      <c r="E1351" s="8">
        <v>6</v>
      </c>
      <c r="F1351" s="8">
        <v>0</v>
      </c>
      <c r="G1351" s="8">
        <v>0</v>
      </c>
    </row>
    <row r="1352" spans="1:7" s="123" customFormat="1" ht="18" customHeight="1">
      <c r="A1352" s="4" t="s">
        <v>145</v>
      </c>
      <c r="B1352" s="4" t="s">
        <v>146</v>
      </c>
      <c r="C1352" s="4" t="s">
        <v>145</v>
      </c>
      <c r="D1352" s="4" t="s">
        <v>202</v>
      </c>
      <c r="E1352" s="8">
        <v>2579</v>
      </c>
      <c r="F1352" s="8">
        <v>868</v>
      </c>
      <c r="G1352" s="8">
        <v>0</v>
      </c>
    </row>
    <row r="1353" spans="1:7" s="123" customFormat="1" ht="18" customHeight="1">
      <c r="A1353" s="4" t="s">
        <v>145</v>
      </c>
      <c r="B1353" s="4" t="s">
        <v>146</v>
      </c>
      <c r="C1353" s="4" t="s">
        <v>145</v>
      </c>
      <c r="D1353" s="4" t="s">
        <v>146</v>
      </c>
      <c r="E1353" s="8">
        <v>0</v>
      </c>
      <c r="F1353" s="8">
        <v>2646</v>
      </c>
      <c r="G1353" s="8">
        <v>0</v>
      </c>
    </row>
    <row r="1354" spans="1:7" s="123" customFormat="1" ht="18" customHeight="1">
      <c r="A1354" s="4" t="s">
        <v>145</v>
      </c>
      <c r="B1354" s="4" t="s">
        <v>146</v>
      </c>
      <c r="C1354" s="4" t="s">
        <v>145</v>
      </c>
      <c r="D1354" s="4" t="s">
        <v>225</v>
      </c>
      <c r="E1354" s="8">
        <v>273</v>
      </c>
      <c r="F1354" s="8">
        <v>0</v>
      </c>
      <c r="G1354" s="8">
        <v>0</v>
      </c>
    </row>
    <row r="1355" spans="1:7" s="123" customFormat="1" ht="18" customHeight="1">
      <c r="A1355" s="4" t="s">
        <v>145</v>
      </c>
      <c r="B1355" s="4" t="s">
        <v>146</v>
      </c>
      <c r="C1355" s="4" t="s">
        <v>180</v>
      </c>
      <c r="D1355" s="4" t="s">
        <v>181</v>
      </c>
      <c r="E1355" s="8">
        <v>1143</v>
      </c>
      <c r="F1355" s="8">
        <v>8201</v>
      </c>
      <c r="G1355" s="8">
        <v>4528</v>
      </c>
    </row>
    <row r="1356" spans="1:7" s="123" customFormat="1" ht="18" customHeight="1">
      <c r="A1356" s="4" t="s">
        <v>145</v>
      </c>
      <c r="B1356" s="4" t="s">
        <v>146</v>
      </c>
      <c r="C1356" s="4" t="s">
        <v>182</v>
      </c>
      <c r="D1356" s="4" t="s">
        <v>183</v>
      </c>
      <c r="E1356" s="8">
        <v>0</v>
      </c>
      <c r="F1356" s="8">
        <v>0</v>
      </c>
      <c r="G1356" s="8">
        <v>0</v>
      </c>
    </row>
    <row r="1357" spans="1:7" s="123" customFormat="1" ht="18" customHeight="1">
      <c r="A1357" s="4" t="s">
        <v>145</v>
      </c>
      <c r="B1357" s="4" t="s">
        <v>146</v>
      </c>
      <c r="C1357" s="4" t="s">
        <v>153</v>
      </c>
      <c r="D1357" s="4" t="s">
        <v>157</v>
      </c>
      <c r="E1357" s="8">
        <v>4309</v>
      </c>
      <c r="F1357" s="8">
        <v>126634</v>
      </c>
      <c r="G1357" s="8">
        <v>101967</v>
      </c>
    </row>
    <row r="1358" spans="1:7" s="123" customFormat="1" ht="18" customHeight="1">
      <c r="A1358" s="4" t="s">
        <v>145</v>
      </c>
      <c r="B1358" s="4" t="s">
        <v>225</v>
      </c>
      <c r="C1358" s="4" t="s">
        <v>139</v>
      </c>
      <c r="D1358" s="4" t="s">
        <v>140</v>
      </c>
      <c r="E1358" s="8">
        <v>18</v>
      </c>
      <c r="F1358" s="8">
        <v>0</v>
      </c>
      <c r="G1358" s="8">
        <v>0</v>
      </c>
    </row>
    <row r="1359" spans="1:7" s="123" customFormat="1" ht="18" customHeight="1">
      <c r="A1359" s="4" t="s">
        <v>145</v>
      </c>
      <c r="B1359" s="4" t="s">
        <v>225</v>
      </c>
      <c r="C1359" s="4" t="s">
        <v>212</v>
      </c>
      <c r="D1359" s="4" t="s">
        <v>213</v>
      </c>
      <c r="E1359" s="8">
        <v>25</v>
      </c>
      <c r="F1359" s="8">
        <v>0</v>
      </c>
      <c r="G1359" s="8">
        <v>0</v>
      </c>
    </row>
    <row r="1360" spans="1:7" s="123" customFormat="1" ht="18" customHeight="1">
      <c r="A1360" s="4" t="s">
        <v>145</v>
      </c>
      <c r="B1360" s="4" t="s">
        <v>225</v>
      </c>
      <c r="C1360" s="4" t="s">
        <v>168</v>
      </c>
      <c r="D1360" s="4" t="s">
        <v>169</v>
      </c>
      <c r="E1360" s="8">
        <v>17388</v>
      </c>
      <c r="F1360" s="8">
        <v>595</v>
      </c>
      <c r="G1360" s="8">
        <v>0</v>
      </c>
    </row>
    <row r="1361" spans="1:7" s="123" customFormat="1" ht="18" customHeight="1">
      <c r="A1361" s="4" t="s">
        <v>145</v>
      </c>
      <c r="B1361" s="4" t="s">
        <v>225</v>
      </c>
      <c r="C1361" s="4" t="s">
        <v>145</v>
      </c>
      <c r="D1361" s="4" t="s">
        <v>202</v>
      </c>
      <c r="E1361" s="8">
        <v>6284</v>
      </c>
      <c r="F1361" s="8">
        <v>2155</v>
      </c>
      <c r="G1361" s="8">
        <v>0</v>
      </c>
    </row>
    <row r="1362" spans="1:7" s="123" customFormat="1" ht="18" customHeight="1">
      <c r="A1362" s="4" t="s">
        <v>145</v>
      </c>
      <c r="B1362" s="4" t="s">
        <v>225</v>
      </c>
      <c r="C1362" s="4" t="s">
        <v>145</v>
      </c>
      <c r="D1362" s="4" t="s">
        <v>146</v>
      </c>
      <c r="E1362" s="8">
        <v>228</v>
      </c>
      <c r="F1362" s="8">
        <v>0</v>
      </c>
      <c r="G1362" s="8">
        <v>0</v>
      </c>
    </row>
    <row r="1363" spans="1:7" s="123" customFormat="1" ht="18" customHeight="1">
      <c r="A1363" s="4" t="s">
        <v>145</v>
      </c>
      <c r="B1363" s="4" t="s">
        <v>225</v>
      </c>
      <c r="C1363" s="4" t="s">
        <v>153</v>
      </c>
      <c r="D1363" s="4" t="s">
        <v>157</v>
      </c>
      <c r="E1363" s="8">
        <v>0</v>
      </c>
      <c r="F1363" s="8">
        <v>0</v>
      </c>
      <c r="G1363" s="8">
        <v>0</v>
      </c>
    </row>
    <row r="1364" spans="1:7" s="123" customFormat="1" ht="18" customHeight="1">
      <c r="A1364" s="4" t="s">
        <v>226</v>
      </c>
      <c r="B1364" s="4" t="s">
        <v>312</v>
      </c>
      <c r="C1364" s="4" t="s">
        <v>226</v>
      </c>
      <c r="D1364" s="4" t="s">
        <v>227</v>
      </c>
      <c r="E1364" s="8">
        <v>0</v>
      </c>
      <c r="F1364" s="8">
        <v>0</v>
      </c>
      <c r="G1364" s="8">
        <v>8800</v>
      </c>
    </row>
    <row r="1365" spans="1:7" s="123" customFormat="1" ht="18" customHeight="1">
      <c r="A1365" s="4" t="s">
        <v>226</v>
      </c>
      <c r="B1365" s="4" t="s">
        <v>313</v>
      </c>
      <c r="C1365" s="4" t="s">
        <v>226</v>
      </c>
      <c r="D1365" s="4" t="s">
        <v>227</v>
      </c>
      <c r="E1365" s="8">
        <v>0</v>
      </c>
      <c r="F1365" s="8">
        <v>0</v>
      </c>
      <c r="G1365" s="8">
        <v>0</v>
      </c>
    </row>
    <row r="1366" spans="1:7" s="123" customFormat="1" ht="18" customHeight="1">
      <c r="A1366" s="4" t="s">
        <v>226</v>
      </c>
      <c r="B1366" s="4" t="s">
        <v>227</v>
      </c>
      <c r="C1366" s="4" t="s">
        <v>139</v>
      </c>
      <c r="D1366" s="4" t="s">
        <v>140</v>
      </c>
      <c r="E1366" s="8">
        <v>49499</v>
      </c>
      <c r="F1366" s="8">
        <v>24832</v>
      </c>
      <c r="G1366" s="8">
        <v>109567</v>
      </c>
    </row>
    <row r="1367" spans="1:7" s="123" customFormat="1" ht="18" customHeight="1">
      <c r="A1367" s="4" t="s">
        <v>226</v>
      </c>
      <c r="B1367" s="4" t="s">
        <v>227</v>
      </c>
      <c r="C1367" s="4" t="s">
        <v>149</v>
      </c>
      <c r="D1367" s="4" t="s">
        <v>150</v>
      </c>
      <c r="E1367" s="8">
        <v>34125</v>
      </c>
      <c r="F1367" s="8">
        <v>38171</v>
      </c>
      <c r="G1367" s="8">
        <v>7</v>
      </c>
    </row>
    <row r="1368" spans="1:7" s="123" customFormat="1" ht="18" customHeight="1">
      <c r="A1368" s="4" t="s">
        <v>226</v>
      </c>
      <c r="B1368" s="4" t="s">
        <v>227</v>
      </c>
      <c r="C1368" s="4" t="s">
        <v>164</v>
      </c>
      <c r="D1368" s="4" t="s">
        <v>165</v>
      </c>
      <c r="E1368" s="8">
        <v>7</v>
      </c>
      <c r="F1368" s="8">
        <v>0</v>
      </c>
      <c r="G1368" s="8">
        <v>0</v>
      </c>
    </row>
    <row r="1369" spans="1:7" s="123" customFormat="1" ht="18" customHeight="1">
      <c r="A1369" s="4" t="s">
        <v>226</v>
      </c>
      <c r="B1369" s="4" t="s">
        <v>227</v>
      </c>
      <c r="C1369" s="4" t="s">
        <v>166</v>
      </c>
      <c r="D1369" s="4" t="s">
        <v>167</v>
      </c>
      <c r="E1369" s="8">
        <v>2</v>
      </c>
      <c r="F1369" s="8">
        <v>0</v>
      </c>
      <c r="G1369" s="8">
        <v>0</v>
      </c>
    </row>
    <row r="1370" spans="1:7" s="123" customFormat="1" ht="18" customHeight="1">
      <c r="A1370" s="4" t="s">
        <v>226</v>
      </c>
      <c r="B1370" s="4" t="s">
        <v>227</v>
      </c>
      <c r="C1370" s="4" t="s">
        <v>143</v>
      </c>
      <c r="D1370" s="4" t="s">
        <v>144</v>
      </c>
      <c r="E1370" s="8">
        <v>38</v>
      </c>
      <c r="F1370" s="8">
        <v>0</v>
      </c>
      <c r="G1370" s="8">
        <v>0</v>
      </c>
    </row>
    <row r="1371" spans="1:7" s="123" customFormat="1" ht="18" customHeight="1">
      <c r="A1371" s="4" t="s">
        <v>226</v>
      </c>
      <c r="B1371" s="4" t="s">
        <v>227</v>
      </c>
      <c r="C1371" s="4" t="s">
        <v>143</v>
      </c>
      <c r="D1371" s="4" t="s">
        <v>218</v>
      </c>
      <c r="E1371" s="8">
        <v>0</v>
      </c>
      <c r="F1371" s="8">
        <v>0</v>
      </c>
      <c r="G1371" s="8">
        <v>0</v>
      </c>
    </row>
    <row r="1372" spans="1:7" s="123" customFormat="1" ht="18" customHeight="1">
      <c r="A1372" s="4" t="s">
        <v>226</v>
      </c>
      <c r="B1372" s="4" t="s">
        <v>227</v>
      </c>
      <c r="C1372" s="4" t="s">
        <v>175</v>
      </c>
      <c r="D1372" s="4" t="s">
        <v>176</v>
      </c>
      <c r="E1372" s="8">
        <v>1713</v>
      </c>
      <c r="F1372" s="8">
        <v>840</v>
      </c>
      <c r="G1372" s="8">
        <v>0</v>
      </c>
    </row>
    <row r="1373" spans="1:7" s="123" customFormat="1" ht="18" customHeight="1">
      <c r="A1373" s="4" t="s">
        <v>226</v>
      </c>
      <c r="B1373" s="4" t="s">
        <v>227</v>
      </c>
      <c r="C1373" s="4" t="s">
        <v>175</v>
      </c>
      <c r="D1373" s="4" t="s">
        <v>177</v>
      </c>
      <c r="E1373" s="8">
        <v>161</v>
      </c>
      <c r="F1373" s="8">
        <v>3591</v>
      </c>
      <c r="G1373" s="8">
        <v>0</v>
      </c>
    </row>
    <row r="1374" spans="1:7" s="123" customFormat="1" ht="18" customHeight="1">
      <c r="A1374" s="4" t="s">
        <v>226</v>
      </c>
      <c r="B1374" s="4" t="s">
        <v>227</v>
      </c>
      <c r="C1374" s="4" t="s">
        <v>226</v>
      </c>
      <c r="D1374" s="4" t="s">
        <v>312</v>
      </c>
      <c r="E1374" s="8">
        <v>0</v>
      </c>
      <c r="F1374" s="8">
        <v>0</v>
      </c>
      <c r="G1374" s="8">
        <v>80305</v>
      </c>
    </row>
    <row r="1375" spans="1:7" s="123" customFormat="1" ht="18" customHeight="1">
      <c r="A1375" s="4" t="s">
        <v>226</v>
      </c>
      <c r="B1375" s="4" t="s">
        <v>227</v>
      </c>
      <c r="C1375" s="4" t="s">
        <v>226</v>
      </c>
      <c r="D1375" s="4" t="s">
        <v>313</v>
      </c>
      <c r="E1375" s="8">
        <v>0</v>
      </c>
      <c r="F1375" s="8">
        <v>0</v>
      </c>
      <c r="G1375" s="8">
        <v>9020</v>
      </c>
    </row>
    <row r="1376" spans="1:7" s="123" customFormat="1" ht="18" customHeight="1">
      <c r="A1376" s="4" t="s">
        <v>226</v>
      </c>
      <c r="B1376" s="4" t="s">
        <v>227</v>
      </c>
      <c r="C1376" s="4" t="s">
        <v>226</v>
      </c>
      <c r="D1376" s="4" t="s">
        <v>227</v>
      </c>
      <c r="E1376" s="8">
        <v>0</v>
      </c>
      <c r="F1376" s="8">
        <v>0</v>
      </c>
      <c r="G1376" s="8">
        <v>17700</v>
      </c>
    </row>
    <row r="1377" spans="1:7" s="123" customFormat="1" ht="18" customHeight="1">
      <c r="A1377" s="4" t="s">
        <v>226</v>
      </c>
      <c r="B1377" s="4" t="s">
        <v>227</v>
      </c>
      <c r="C1377" s="4" t="s">
        <v>226</v>
      </c>
      <c r="D1377" s="4" t="s">
        <v>228</v>
      </c>
      <c r="E1377" s="8">
        <v>0</v>
      </c>
      <c r="F1377" s="8">
        <v>0</v>
      </c>
      <c r="G1377" s="8">
        <v>8800</v>
      </c>
    </row>
    <row r="1378" spans="1:7" s="123" customFormat="1" ht="18" customHeight="1">
      <c r="A1378" s="4" t="s">
        <v>226</v>
      </c>
      <c r="B1378" s="4" t="s">
        <v>227</v>
      </c>
      <c r="C1378" s="4" t="s">
        <v>153</v>
      </c>
      <c r="D1378" s="4" t="s">
        <v>157</v>
      </c>
      <c r="E1378" s="8">
        <v>449</v>
      </c>
      <c r="F1378" s="8">
        <v>1255</v>
      </c>
      <c r="G1378" s="8">
        <v>0</v>
      </c>
    </row>
    <row r="1379" spans="1:7" s="123" customFormat="1" ht="18" customHeight="1">
      <c r="A1379" s="4" t="s">
        <v>226</v>
      </c>
      <c r="B1379" s="4" t="s">
        <v>228</v>
      </c>
      <c r="C1379" s="4" t="s">
        <v>226</v>
      </c>
      <c r="D1379" s="4" t="s">
        <v>227</v>
      </c>
      <c r="E1379" s="8">
        <v>0</v>
      </c>
      <c r="F1379" s="8">
        <v>0</v>
      </c>
      <c r="G1379" s="8">
        <v>13700</v>
      </c>
    </row>
    <row r="1380" spans="1:7" s="123" customFormat="1" ht="18" customHeight="1">
      <c r="A1380" s="4" t="s">
        <v>180</v>
      </c>
      <c r="B1380" s="4" t="s">
        <v>314</v>
      </c>
      <c r="C1380" s="4" t="s">
        <v>180</v>
      </c>
      <c r="D1380" s="4" t="s">
        <v>181</v>
      </c>
      <c r="E1380" s="8">
        <v>9</v>
      </c>
      <c r="F1380" s="8">
        <v>0</v>
      </c>
      <c r="G1380" s="8">
        <v>0</v>
      </c>
    </row>
    <row r="1381" spans="1:7" s="123" customFormat="1" ht="18" customHeight="1">
      <c r="A1381" s="4" t="s">
        <v>180</v>
      </c>
      <c r="B1381" s="4" t="s">
        <v>314</v>
      </c>
      <c r="C1381" s="4" t="s">
        <v>180</v>
      </c>
      <c r="D1381" s="4" t="s">
        <v>315</v>
      </c>
      <c r="E1381" s="8">
        <v>9</v>
      </c>
      <c r="F1381" s="8">
        <v>0</v>
      </c>
      <c r="G1381" s="8">
        <v>0</v>
      </c>
    </row>
    <row r="1382" spans="1:7" s="123" customFormat="1" ht="18" customHeight="1">
      <c r="A1382" s="4" t="s">
        <v>180</v>
      </c>
      <c r="B1382" s="4" t="s">
        <v>316</v>
      </c>
      <c r="C1382" s="4" t="s">
        <v>180</v>
      </c>
      <c r="D1382" s="4" t="s">
        <v>181</v>
      </c>
      <c r="E1382" s="8">
        <v>0</v>
      </c>
      <c r="F1382" s="8">
        <v>0</v>
      </c>
      <c r="G1382" s="8">
        <v>0</v>
      </c>
    </row>
    <row r="1383" spans="1:7" s="123" customFormat="1" ht="18" customHeight="1">
      <c r="A1383" s="4" t="s">
        <v>180</v>
      </c>
      <c r="B1383" s="4" t="s">
        <v>300</v>
      </c>
      <c r="C1383" s="4" t="s">
        <v>149</v>
      </c>
      <c r="D1383" s="4" t="s">
        <v>150</v>
      </c>
      <c r="E1383" s="8">
        <v>144</v>
      </c>
      <c r="F1383" s="8">
        <v>0</v>
      </c>
      <c r="G1383" s="8">
        <v>0</v>
      </c>
    </row>
    <row r="1384" spans="1:7" s="123" customFormat="1" ht="18" customHeight="1">
      <c r="A1384" s="4" t="s">
        <v>180</v>
      </c>
      <c r="B1384" s="4" t="s">
        <v>300</v>
      </c>
      <c r="C1384" s="4" t="s">
        <v>173</v>
      </c>
      <c r="D1384" s="4" t="s">
        <v>222</v>
      </c>
      <c r="E1384" s="8">
        <v>6635</v>
      </c>
      <c r="F1384" s="8">
        <v>11945</v>
      </c>
      <c r="G1384" s="8">
        <v>0</v>
      </c>
    </row>
    <row r="1385" spans="1:7" s="123" customFormat="1" ht="18" customHeight="1">
      <c r="A1385" s="4" t="s">
        <v>180</v>
      </c>
      <c r="B1385" s="4" t="s">
        <v>300</v>
      </c>
      <c r="C1385" s="4" t="s">
        <v>153</v>
      </c>
      <c r="D1385" s="4" t="s">
        <v>186</v>
      </c>
      <c r="E1385" s="8">
        <v>45243</v>
      </c>
      <c r="F1385" s="8">
        <v>77907</v>
      </c>
      <c r="G1385" s="8">
        <v>0</v>
      </c>
    </row>
    <row r="1386" spans="1:7" s="123" customFormat="1" ht="18" customHeight="1">
      <c r="A1386" s="4" t="s">
        <v>180</v>
      </c>
      <c r="B1386" s="4" t="s">
        <v>300</v>
      </c>
      <c r="C1386" s="4" t="s">
        <v>153</v>
      </c>
      <c r="D1386" s="4" t="s">
        <v>157</v>
      </c>
      <c r="E1386" s="8">
        <v>1428</v>
      </c>
      <c r="F1386" s="8">
        <v>11743</v>
      </c>
      <c r="G1386" s="8">
        <v>0</v>
      </c>
    </row>
    <row r="1387" spans="1:7" s="123" customFormat="1" ht="18" customHeight="1">
      <c r="A1387" s="4" t="s">
        <v>180</v>
      </c>
      <c r="B1387" s="4" t="s">
        <v>301</v>
      </c>
      <c r="C1387" s="4" t="s">
        <v>173</v>
      </c>
      <c r="D1387" s="4" t="s">
        <v>222</v>
      </c>
      <c r="E1387" s="8">
        <v>355</v>
      </c>
      <c r="F1387" s="8">
        <v>0</v>
      </c>
      <c r="G1387" s="8">
        <v>0</v>
      </c>
    </row>
    <row r="1388" spans="1:7" s="123" customFormat="1" ht="18" customHeight="1">
      <c r="A1388" s="4" t="s">
        <v>180</v>
      </c>
      <c r="B1388" s="4" t="s">
        <v>301</v>
      </c>
      <c r="C1388" s="4" t="s">
        <v>180</v>
      </c>
      <c r="D1388" s="4" t="s">
        <v>302</v>
      </c>
      <c r="E1388" s="8">
        <v>2043</v>
      </c>
      <c r="F1388" s="8">
        <v>0</v>
      </c>
      <c r="G1388" s="8">
        <v>0</v>
      </c>
    </row>
    <row r="1389" spans="1:7" s="123" customFormat="1" ht="18" customHeight="1">
      <c r="A1389" s="4" t="s">
        <v>180</v>
      </c>
      <c r="B1389" s="4" t="s">
        <v>301</v>
      </c>
      <c r="C1389" s="4" t="s">
        <v>180</v>
      </c>
      <c r="D1389" s="4" t="s">
        <v>181</v>
      </c>
      <c r="E1389" s="8">
        <v>2114</v>
      </c>
      <c r="F1389" s="8">
        <v>0</v>
      </c>
      <c r="G1389" s="8">
        <v>0</v>
      </c>
    </row>
    <row r="1390" spans="1:7" s="123" customFormat="1" ht="18" customHeight="1">
      <c r="A1390" s="4" t="s">
        <v>180</v>
      </c>
      <c r="B1390" s="4" t="s">
        <v>301</v>
      </c>
      <c r="C1390" s="4" t="s">
        <v>180</v>
      </c>
      <c r="D1390" s="4" t="s">
        <v>315</v>
      </c>
      <c r="E1390" s="8">
        <v>1</v>
      </c>
      <c r="F1390" s="8">
        <v>0</v>
      </c>
      <c r="G1390" s="8">
        <v>0</v>
      </c>
    </row>
    <row r="1391" spans="1:7" s="123" customFormat="1" ht="18" customHeight="1">
      <c r="A1391" s="4" t="s">
        <v>180</v>
      </c>
      <c r="B1391" s="4" t="s">
        <v>301</v>
      </c>
      <c r="C1391" s="4" t="s">
        <v>182</v>
      </c>
      <c r="D1391" s="4" t="s">
        <v>303</v>
      </c>
      <c r="E1391" s="8">
        <v>364</v>
      </c>
      <c r="F1391" s="8">
        <v>0</v>
      </c>
      <c r="G1391" s="8">
        <v>0</v>
      </c>
    </row>
    <row r="1392" spans="1:7" s="123" customFormat="1" ht="18" customHeight="1">
      <c r="A1392" s="4" t="s">
        <v>180</v>
      </c>
      <c r="B1392" s="4" t="s">
        <v>301</v>
      </c>
      <c r="C1392" s="4" t="s">
        <v>182</v>
      </c>
      <c r="D1392" s="4" t="s">
        <v>261</v>
      </c>
      <c r="E1392" s="8">
        <v>0</v>
      </c>
      <c r="F1392" s="8">
        <v>0</v>
      </c>
      <c r="G1392" s="8">
        <v>0</v>
      </c>
    </row>
    <row r="1393" spans="1:7" s="123" customFormat="1" ht="18" customHeight="1">
      <c r="A1393" s="4" t="s">
        <v>180</v>
      </c>
      <c r="B1393" s="4" t="s">
        <v>301</v>
      </c>
      <c r="C1393" s="4" t="s">
        <v>182</v>
      </c>
      <c r="D1393" s="4" t="s">
        <v>304</v>
      </c>
      <c r="E1393" s="8">
        <v>776</v>
      </c>
      <c r="F1393" s="8">
        <v>0</v>
      </c>
      <c r="G1393" s="8">
        <v>0</v>
      </c>
    </row>
    <row r="1394" spans="1:7" s="123" customFormat="1" ht="18" customHeight="1">
      <c r="A1394" s="4" t="s">
        <v>180</v>
      </c>
      <c r="B1394" s="4" t="s">
        <v>317</v>
      </c>
      <c r="C1394" s="4" t="s">
        <v>180</v>
      </c>
      <c r="D1394" s="4" t="s">
        <v>181</v>
      </c>
      <c r="E1394" s="8">
        <v>12</v>
      </c>
      <c r="F1394" s="8">
        <v>0</v>
      </c>
      <c r="G1394" s="8">
        <v>0</v>
      </c>
    </row>
    <row r="1395" spans="1:7" s="123" customFormat="1" ht="18" customHeight="1">
      <c r="A1395" s="4" t="s">
        <v>180</v>
      </c>
      <c r="B1395" s="4" t="s">
        <v>317</v>
      </c>
      <c r="C1395" s="4" t="s">
        <v>180</v>
      </c>
      <c r="D1395" s="4" t="s">
        <v>315</v>
      </c>
      <c r="E1395" s="8">
        <v>12</v>
      </c>
      <c r="F1395" s="8">
        <v>0</v>
      </c>
      <c r="G1395" s="8">
        <v>0</v>
      </c>
    </row>
    <row r="1396" spans="1:7" s="123" customFormat="1" ht="18" customHeight="1">
      <c r="A1396" s="4" t="s">
        <v>180</v>
      </c>
      <c r="B1396" s="4" t="s">
        <v>302</v>
      </c>
      <c r="C1396" s="4" t="s">
        <v>173</v>
      </c>
      <c r="D1396" s="4" t="s">
        <v>222</v>
      </c>
      <c r="E1396" s="8">
        <v>571</v>
      </c>
      <c r="F1396" s="8">
        <v>0</v>
      </c>
      <c r="G1396" s="8">
        <v>0</v>
      </c>
    </row>
    <row r="1397" spans="1:7" s="123" customFormat="1" ht="18" customHeight="1">
      <c r="A1397" s="4" t="s">
        <v>180</v>
      </c>
      <c r="B1397" s="4" t="s">
        <v>302</v>
      </c>
      <c r="C1397" s="4" t="s">
        <v>175</v>
      </c>
      <c r="D1397" s="4" t="s">
        <v>176</v>
      </c>
      <c r="E1397" s="8">
        <v>1</v>
      </c>
      <c r="F1397" s="8">
        <v>0</v>
      </c>
      <c r="G1397" s="8">
        <v>0</v>
      </c>
    </row>
    <row r="1398" spans="1:7" s="123" customFormat="1" ht="18" customHeight="1">
      <c r="A1398" s="4" t="s">
        <v>180</v>
      </c>
      <c r="B1398" s="4" t="s">
        <v>302</v>
      </c>
      <c r="C1398" s="4" t="s">
        <v>180</v>
      </c>
      <c r="D1398" s="4" t="s">
        <v>301</v>
      </c>
      <c r="E1398" s="8">
        <v>1227</v>
      </c>
      <c r="F1398" s="8">
        <v>0</v>
      </c>
      <c r="G1398" s="8">
        <v>0</v>
      </c>
    </row>
    <row r="1399" spans="1:7" s="123" customFormat="1" ht="18" customHeight="1">
      <c r="A1399" s="4" t="s">
        <v>180</v>
      </c>
      <c r="B1399" s="4" t="s">
        <v>302</v>
      </c>
      <c r="C1399" s="4" t="s">
        <v>180</v>
      </c>
      <c r="D1399" s="4" t="s">
        <v>181</v>
      </c>
      <c r="E1399" s="8">
        <v>3883</v>
      </c>
      <c r="F1399" s="8">
        <v>0</v>
      </c>
      <c r="G1399" s="8">
        <v>0</v>
      </c>
    </row>
    <row r="1400" spans="1:7" s="123" customFormat="1" ht="18" customHeight="1">
      <c r="A1400" s="4" t="s">
        <v>180</v>
      </c>
      <c r="B1400" s="4" t="s">
        <v>302</v>
      </c>
      <c r="C1400" s="4" t="s">
        <v>180</v>
      </c>
      <c r="D1400" s="4" t="s">
        <v>315</v>
      </c>
      <c r="E1400" s="8">
        <v>8</v>
      </c>
      <c r="F1400" s="8">
        <v>0</v>
      </c>
      <c r="G1400" s="8">
        <v>0</v>
      </c>
    </row>
    <row r="1401" spans="1:7" s="123" customFormat="1" ht="18" customHeight="1">
      <c r="A1401" s="4" t="s">
        <v>180</v>
      </c>
      <c r="B1401" s="4" t="s">
        <v>302</v>
      </c>
      <c r="C1401" s="4" t="s">
        <v>180</v>
      </c>
      <c r="D1401" s="4" t="s">
        <v>318</v>
      </c>
      <c r="E1401" s="8">
        <v>0</v>
      </c>
      <c r="F1401" s="8">
        <v>0</v>
      </c>
      <c r="G1401" s="8">
        <v>0</v>
      </c>
    </row>
    <row r="1402" spans="1:7" s="123" customFormat="1" ht="18" customHeight="1">
      <c r="A1402" s="4" t="s">
        <v>180</v>
      </c>
      <c r="B1402" s="4" t="s">
        <v>302</v>
      </c>
      <c r="C1402" s="4" t="s">
        <v>182</v>
      </c>
      <c r="D1402" s="4" t="s">
        <v>303</v>
      </c>
      <c r="E1402" s="8">
        <v>595</v>
      </c>
      <c r="F1402" s="8">
        <v>0</v>
      </c>
      <c r="G1402" s="8">
        <v>0</v>
      </c>
    </row>
    <row r="1403" spans="1:7" s="123" customFormat="1" ht="18" customHeight="1">
      <c r="A1403" s="4" t="s">
        <v>180</v>
      </c>
      <c r="B1403" s="4" t="s">
        <v>302</v>
      </c>
      <c r="C1403" s="4" t="s">
        <v>182</v>
      </c>
      <c r="D1403" s="4" t="s">
        <v>304</v>
      </c>
      <c r="E1403" s="8">
        <v>1234</v>
      </c>
      <c r="F1403" s="8">
        <v>0</v>
      </c>
      <c r="G1403" s="8">
        <v>0</v>
      </c>
    </row>
    <row r="1404" spans="1:7" s="123" customFormat="1" ht="18" customHeight="1">
      <c r="A1404" s="4" t="s">
        <v>180</v>
      </c>
      <c r="B1404" s="4" t="s">
        <v>302</v>
      </c>
      <c r="C1404" s="4" t="s">
        <v>153</v>
      </c>
      <c r="D1404" s="4" t="s">
        <v>157</v>
      </c>
      <c r="E1404" s="8">
        <v>18354</v>
      </c>
      <c r="F1404" s="8">
        <v>10834</v>
      </c>
      <c r="G1404" s="8">
        <v>0</v>
      </c>
    </row>
    <row r="1405" spans="1:7" s="123" customFormat="1" ht="18" customHeight="1">
      <c r="A1405" s="4" t="s">
        <v>180</v>
      </c>
      <c r="B1405" s="4" t="s">
        <v>319</v>
      </c>
      <c r="C1405" s="4" t="s">
        <v>180</v>
      </c>
      <c r="D1405" s="4" t="s">
        <v>300</v>
      </c>
      <c r="E1405" s="8">
        <v>0</v>
      </c>
      <c r="F1405" s="8">
        <v>0</v>
      </c>
      <c r="G1405" s="8">
        <v>0</v>
      </c>
    </row>
    <row r="1406" spans="1:7" s="123" customFormat="1" ht="18" customHeight="1">
      <c r="A1406" s="4" t="s">
        <v>180</v>
      </c>
      <c r="B1406" s="4" t="s">
        <v>319</v>
      </c>
      <c r="C1406" s="4" t="s">
        <v>180</v>
      </c>
      <c r="D1406" s="4" t="s">
        <v>319</v>
      </c>
      <c r="E1406" s="8">
        <v>7</v>
      </c>
      <c r="F1406" s="8">
        <v>0</v>
      </c>
      <c r="G1406" s="8">
        <v>0</v>
      </c>
    </row>
    <row r="1407" spans="1:7" s="123" customFormat="1" ht="18" customHeight="1">
      <c r="A1407" s="4" t="s">
        <v>180</v>
      </c>
      <c r="B1407" s="4" t="s">
        <v>319</v>
      </c>
      <c r="C1407" s="4" t="s">
        <v>180</v>
      </c>
      <c r="D1407" s="4" t="s">
        <v>181</v>
      </c>
      <c r="E1407" s="8">
        <v>5496</v>
      </c>
      <c r="F1407" s="8">
        <v>0</v>
      </c>
      <c r="G1407" s="8">
        <v>0</v>
      </c>
    </row>
    <row r="1408" spans="1:7" s="123" customFormat="1" ht="18" customHeight="1">
      <c r="A1408" s="4" t="s">
        <v>180</v>
      </c>
      <c r="B1408" s="4" t="s">
        <v>319</v>
      </c>
      <c r="C1408" s="4" t="s">
        <v>180</v>
      </c>
      <c r="D1408" s="4" t="s">
        <v>320</v>
      </c>
      <c r="E1408" s="8">
        <v>470</v>
      </c>
      <c r="F1408" s="8">
        <v>0</v>
      </c>
      <c r="G1408" s="8">
        <v>0</v>
      </c>
    </row>
    <row r="1409" spans="1:7" s="123" customFormat="1" ht="18" customHeight="1">
      <c r="A1409" s="4" t="s">
        <v>180</v>
      </c>
      <c r="B1409" s="4" t="s">
        <v>181</v>
      </c>
      <c r="C1409" s="4" t="s">
        <v>158</v>
      </c>
      <c r="D1409" s="4" t="s">
        <v>159</v>
      </c>
      <c r="E1409" s="8">
        <v>3003</v>
      </c>
      <c r="F1409" s="8">
        <v>0</v>
      </c>
      <c r="G1409" s="8">
        <v>0</v>
      </c>
    </row>
    <row r="1410" spans="1:7" s="123" customFormat="1" ht="18" customHeight="1">
      <c r="A1410" s="4" t="s">
        <v>180</v>
      </c>
      <c r="B1410" s="4" t="s">
        <v>181</v>
      </c>
      <c r="C1410" s="4" t="s">
        <v>139</v>
      </c>
      <c r="D1410" s="4" t="s">
        <v>140</v>
      </c>
      <c r="E1410" s="8">
        <v>415</v>
      </c>
      <c r="F1410" s="8">
        <v>22397</v>
      </c>
      <c r="G1410" s="8">
        <v>134</v>
      </c>
    </row>
    <row r="1411" spans="1:7" s="123" customFormat="1" ht="18" customHeight="1">
      <c r="A1411" s="4" t="s">
        <v>180</v>
      </c>
      <c r="B1411" s="4" t="s">
        <v>181</v>
      </c>
      <c r="C1411" s="4" t="s">
        <v>160</v>
      </c>
      <c r="D1411" s="4" t="s">
        <v>161</v>
      </c>
      <c r="E1411" s="8">
        <v>9525</v>
      </c>
      <c r="F1411" s="8">
        <v>703</v>
      </c>
      <c r="G1411" s="8">
        <v>0</v>
      </c>
    </row>
    <row r="1412" spans="1:7" s="123" customFormat="1" ht="18" customHeight="1">
      <c r="A1412" s="4" t="s">
        <v>180</v>
      </c>
      <c r="B1412" s="4" t="s">
        <v>181</v>
      </c>
      <c r="C1412" s="4" t="s">
        <v>160</v>
      </c>
      <c r="D1412" s="4" t="s">
        <v>162</v>
      </c>
      <c r="E1412" s="8">
        <v>54486</v>
      </c>
      <c r="F1412" s="8">
        <v>336903</v>
      </c>
      <c r="G1412" s="8">
        <v>4309</v>
      </c>
    </row>
    <row r="1413" spans="1:7" s="123" customFormat="1" ht="18" customHeight="1">
      <c r="A1413" s="4" t="s">
        <v>180</v>
      </c>
      <c r="B1413" s="4" t="s">
        <v>181</v>
      </c>
      <c r="C1413" s="4" t="s">
        <v>141</v>
      </c>
      <c r="D1413" s="4" t="s">
        <v>142</v>
      </c>
      <c r="E1413" s="8">
        <v>18069</v>
      </c>
      <c r="F1413" s="8">
        <v>564664</v>
      </c>
      <c r="G1413" s="8">
        <v>2317</v>
      </c>
    </row>
    <row r="1414" spans="1:7" s="123" customFormat="1" ht="18" customHeight="1">
      <c r="A1414" s="4" t="s">
        <v>180</v>
      </c>
      <c r="B1414" s="4" t="s">
        <v>181</v>
      </c>
      <c r="C1414" s="4" t="s">
        <v>141</v>
      </c>
      <c r="D1414" s="4" t="s">
        <v>250</v>
      </c>
      <c r="E1414" s="8">
        <v>273</v>
      </c>
      <c r="F1414" s="8">
        <v>42370</v>
      </c>
      <c r="G1414" s="8">
        <v>0</v>
      </c>
    </row>
    <row r="1415" spans="1:7" s="123" customFormat="1" ht="18" customHeight="1">
      <c r="A1415" s="4" t="s">
        <v>180</v>
      </c>
      <c r="B1415" s="4" t="s">
        <v>181</v>
      </c>
      <c r="C1415" s="4" t="s">
        <v>149</v>
      </c>
      <c r="D1415" s="4" t="s">
        <v>150</v>
      </c>
      <c r="E1415" s="8">
        <v>220962</v>
      </c>
      <c r="F1415" s="8">
        <v>706599</v>
      </c>
      <c r="G1415" s="8">
        <v>13106</v>
      </c>
    </row>
    <row r="1416" spans="1:7" s="123" customFormat="1" ht="18" customHeight="1">
      <c r="A1416" s="4" t="s">
        <v>180</v>
      </c>
      <c r="B1416" s="4" t="s">
        <v>181</v>
      </c>
      <c r="C1416" s="4" t="s">
        <v>208</v>
      </c>
      <c r="D1416" s="4" t="s">
        <v>209</v>
      </c>
      <c r="E1416" s="8">
        <v>2934</v>
      </c>
      <c r="F1416" s="8">
        <v>1889</v>
      </c>
      <c r="G1416" s="8">
        <v>0</v>
      </c>
    </row>
    <row r="1417" spans="1:7" s="123" customFormat="1" ht="18" customHeight="1">
      <c r="A1417" s="4" t="s">
        <v>180</v>
      </c>
      <c r="B1417" s="4" t="s">
        <v>181</v>
      </c>
      <c r="C1417" s="4" t="s">
        <v>164</v>
      </c>
      <c r="D1417" s="4" t="s">
        <v>165</v>
      </c>
      <c r="E1417" s="8">
        <v>113</v>
      </c>
      <c r="F1417" s="8">
        <v>0</v>
      </c>
      <c r="G1417" s="8">
        <v>0</v>
      </c>
    </row>
    <row r="1418" spans="1:7" s="123" customFormat="1" ht="18" customHeight="1">
      <c r="A1418" s="4" t="s">
        <v>180</v>
      </c>
      <c r="B1418" s="4" t="s">
        <v>181</v>
      </c>
      <c r="C1418" s="4" t="s">
        <v>166</v>
      </c>
      <c r="D1418" s="4" t="s">
        <v>167</v>
      </c>
      <c r="E1418" s="8">
        <v>21578</v>
      </c>
      <c r="F1418" s="8">
        <v>57485</v>
      </c>
      <c r="G1418" s="8">
        <v>49</v>
      </c>
    </row>
    <row r="1419" spans="1:7" s="123" customFormat="1" ht="18" customHeight="1">
      <c r="A1419" s="4" t="s">
        <v>180</v>
      </c>
      <c r="B1419" s="4" t="s">
        <v>181</v>
      </c>
      <c r="C1419" s="4" t="s">
        <v>212</v>
      </c>
      <c r="D1419" s="4" t="s">
        <v>213</v>
      </c>
      <c r="E1419" s="8">
        <v>8512</v>
      </c>
      <c r="F1419" s="8">
        <v>29835</v>
      </c>
      <c r="G1419" s="8">
        <v>5</v>
      </c>
    </row>
    <row r="1420" spans="1:7" s="123" customFormat="1" ht="18" customHeight="1">
      <c r="A1420" s="4" t="s">
        <v>180</v>
      </c>
      <c r="B1420" s="4" t="s">
        <v>181</v>
      </c>
      <c r="C1420" s="4" t="s">
        <v>168</v>
      </c>
      <c r="D1420" s="4" t="s">
        <v>255</v>
      </c>
      <c r="E1420" s="8">
        <v>12</v>
      </c>
      <c r="F1420" s="8">
        <v>6</v>
      </c>
      <c r="G1420" s="8">
        <v>0</v>
      </c>
    </row>
    <row r="1421" spans="1:7" s="123" customFormat="1" ht="18" customHeight="1">
      <c r="A1421" s="4" t="s">
        <v>180</v>
      </c>
      <c r="B1421" s="4" t="s">
        <v>181</v>
      </c>
      <c r="C1421" s="4" t="s">
        <v>168</v>
      </c>
      <c r="D1421" s="4" t="s">
        <v>169</v>
      </c>
      <c r="E1421" s="8">
        <v>9497</v>
      </c>
      <c r="F1421" s="8">
        <v>69178</v>
      </c>
      <c r="G1421" s="8">
        <v>5</v>
      </c>
    </row>
    <row r="1422" spans="1:7" s="123" customFormat="1" ht="18" customHeight="1">
      <c r="A1422" s="4" t="s">
        <v>180</v>
      </c>
      <c r="B1422" s="4" t="s">
        <v>181</v>
      </c>
      <c r="C1422" s="4" t="s">
        <v>168</v>
      </c>
      <c r="D1422" s="4" t="s">
        <v>282</v>
      </c>
      <c r="E1422" s="8">
        <v>48</v>
      </c>
      <c r="F1422" s="8">
        <v>250</v>
      </c>
      <c r="G1422" s="8">
        <v>0</v>
      </c>
    </row>
    <row r="1423" spans="1:7" s="123" customFormat="1" ht="18" customHeight="1">
      <c r="A1423" s="4" t="s">
        <v>180</v>
      </c>
      <c r="B1423" s="4" t="s">
        <v>181</v>
      </c>
      <c r="C1423" s="4" t="s">
        <v>143</v>
      </c>
      <c r="D1423" s="4" t="s">
        <v>144</v>
      </c>
      <c r="E1423" s="8">
        <v>901</v>
      </c>
      <c r="F1423" s="8">
        <v>13204</v>
      </c>
      <c r="G1423" s="8">
        <v>62</v>
      </c>
    </row>
    <row r="1424" spans="1:7" s="123" customFormat="1" ht="18" customHeight="1">
      <c r="A1424" s="4" t="s">
        <v>180</v>
      </c>
      <c r="B1424" s="4" t="s">
        <v>181</v>
      </c>
      <c r="C1424" s="4" t="s">
        <v>151</v>
      </c>
      <c r="D1424" s="4" t="s">
        <v>152</v>
      </c>
      <c r="E1424" s="8">
        <v>33643</v>
      </c>
      <c r="F1424" s="8">
        <v>301067</v>
      </c>
      <c r="G1424" s="8">
        <v>2373</v>
      </c>
    </row>
    <row r="1425" spans="1:7" s="123" customFormat="1" ht="18" customHeight="1">
      <c r="A1425" s="4" t="s">
        <v>180</v>
      </c>
      <c r="B1425" s="4" t="s">
        <v>181</v>
      </c>
      <c r="C1425" s="4" t="s">
        <v>220</v>
      </c>
      <c r="D1425" s="4" t="s">
        <v>221</v>
      </c>
      <c r="E1425" s="8">
        <v>0</v>
      </c>
      <c r="F1425" s="8">
        <v>0</v>
      </c>
      <c r="G1425" s="8">
        <v>0</v>
      </c>
    </row>
    <row r="1426" spans="1:7" s="123" customFormat="1" ht="18" customHeight="1">
      <c r="A1426" s="4" t="s">
        <v>180</v>
      </c>
      <c r="B1426" s="4" t="s">
        <v>181</v>
      </c>
      <c r="C1426" s="4" t="s">
        <v>173</v>
      </c>
      <c r="D1426" s="4" t="s">
        <v>278</v>
      </c>
      <c r="E1426" s="8">
        <v>3477</v>
      </c>
      <c r="F1426" s="8">
        <v>1</v>
      </c>
      <c r="G1426" s="8">
        <v>0</v>
      </c>
    </row>
    <row r="1427" spans="1:7" s="123" customFormat="1" ht="18" customHeight="1">
      <c r="A1427" s="4" t="s">
        <v>180</v>
      </c>
      <c r="B1427" s="4" t="s">
        <v>181</v>
      </c>
      <c r="C1427" s="4" t="s">
        <v>173</v>
      </c>
      <c r="D1427" s="4" t="s">
        <v>222</v>
      </c>
      <c r="E1427" s="8">
        <v>279946</v>
      </c>
      <c r="F1427" s="8">
        <v>297334</v>
      </c>
      <c r="G1427" s="8">
        <v>2293</v>
      </c>
    </row>
    <row r="1428" spans="1:7" s="123" customFormat="1" ht="18" customHeight="1">
      <c r="A1428" s="4" t="s">
        <v>180</v>
      </c>
      <c r="B1428" s="4" t="s">
        <v>181</v>
      </c>
      <c r="C1428" s="4" t="s">
        <v>173</v>
      </c>
      <c r="D1428" s="4" t="s">
        <v>223</v>
      </c>
      <c r="E1428" s="8">
        <v>5054</v>
      </c>
      <c r="F1428" s="8">
        <v>61</v>
      </c>
      <c r="G1428" s="8">
        <v>0</v>
      </c>
    </row>
    <row r="1429" spans="1:7" s="123" customFormat="1" ht="18" customHeight="1">
      <c r="A1429" s="4" t="s">
        <v>180</v>
      </c>
      <c r="B1429" s="4" t="s">
        <v>181</v>
      </c>
      <c r="C1429" s="4" t="s">
        <v>173</v>
      </c>
      <c r="D1429" s="4" t="s">
        <v>174</v>
      </c>
      <c r="E1429" s="8">
        <v>4782</v>
      </c>
      <c r="F1429" s="8">
        <v>12768</v>
      </c>
      <c r="G1429" s="8">
        <v>0</v>
      </c>
    </row>
    <row r="1430" spans="1:7" s="123" customFormat="1" ht="18" customHeight="1">
      <c r="A1430" s="4" t="s">
        <v>180</v>
      </c>
      <c r="B1430" s="4" t="s">
        <v>181</v>
      </c>
      <c r="C1430" s="4" t="s">
        <v>173</v>
      </c>
      <c r="D1430" s="4" t="s">
        <v>264</v>
      </c>
      <c r="E1430" s="8">
        <v>44</v>
      </c>
      <c r="F1430" s="8">
        <v>0</v>
      </c>
      <c r="G1430" s="8">
        <v>0</v>
      </c>
    </row>
    <row r="1431" spans="1:7" s="123" customFormat="1" ht="18" customHeight="1">
      <c r="A1431" s="4" t="s">
        <v>180</v>
      </c>
      <c r="B1431" s="4" t="s">
        <v>181</v>
      </c>
      <c r="C1431" s="4" t="s">
        <v>175</v>
      </c>
      <c r="D1431" s="4" t="s">
        <v>176</v>
      </c>
      <c r="E1431" s="8">
        <v>387451</v>
      </c>
      <c r="F1431" s="8">
        <v>879056</v>
      </c>
      <c r="G1431" s="8">
        <v>42455</v>
      </c>
    </row>
    <row r="1432" spans="1:7" s="123" customFormat="1" ht="18" customHeight="1">
      <c r="A1432" s="4" t="s">
        <v>180</v>
      </c>
      <c r="B1432" s="4" t="s">
        <v>181</v>
      </c>
      <c r="C1432" s="4" t="s">
        <v>175</v>
      </c>
      <c r="D1432" s="4" t="s">
        <v>177</v>
      </c>
      <c r="E1432" s="8">
        <v>37115</v>
      </c>
      <c r="F1432" s="8">
        <v>3487</v>
      </c>
      <c r="G1432" s="8">
        <v>0</v>
      </c>
    </row>
    <row r="1433" spans="1:7" s="123" customFormat="1" ht="18" customHeight="1">
      <c r="A1433" s="4" t="s">
        <v>180</v>
      </c>
      <c r="B1433" s="4" t="s">
        <v>181</v>
      </c>
      <c r="C1433" s="4" t="s">
        <v>178</v>
      </c>
      <c r="D1433" s="4" t="s">
        <v>179</v>
      </c>
      <c r="E1433" s="8">
        <v>392</v>
      </c>
      <c r="F1433" s="8">
        <v>169</v>
      </c>
      <c r="G1433" s="8">
        <v>0</v>
      </c>
    </row>
    <row r="1434" spans="1:7" s="123" customFormat="1" ht="18" customHeight="1">
      <c r="A1434" s="4" t="s">
        <v>180</v>
      </c>
      <c r="B1434" s="4" t="s">
        <v>181</v>
      </c>
      <c r="C1434" s="4" t="s">
        <v>145</v>
      </c>
      <c r="D1434" s="4" t="s">
        <v>202</v>
      </c>
      <c r="E1434" s="8">
        <v>128</v>
      </c>
      <c r="F1434" s="8">
        <v>2633</v>
      </c>
      <c r="G1434" s="8">
        <v>0</v>
      </c>
    </row>
    <row r="1435" spans="1:7" s="123" customFormat="1" ht="18" customHeight="1">
      <c r="A1435" s="4" t="s">
        <v>180</v>
      </c>
      <c r="B1435" s="4" t="s">
        <v>181</v>
      </c>
      <c r="C1435" s="4" t="s">
        <v>145</v>
      </c>
      <c r="D1435" s="4" t="s">
        <v>146</v>
      </c>
      <c r="E1435" s="8">
        <v>1148</v>
      </c>
      <c r="F1435" s="8">
        <v>30842</v>
      </c>
      <c r="G1435" s="8">
        <v>5</v>
      </c>
    </row>
    <row r="1436" spans="1:7" s="123" customFormat="1" ht="18" customHeight="1">
      <c r="A1436" s="4" t="s">
        <v>180</v>
      </c>
      <c r="B1436" s="4" t="s">
        <v>181</v>
      </c>
      <c r="C1436" s="4" t="s">
        <v>180</v>
      </c>
      <c r="D1436" s="4" t="s">
        <v>314</v>
      </c>
      <c r="E1436" s="8">
        <v>9</v>
      </c>
      <c r="F1436" s="8">
        <v>0</v>
      </c>
      <c r="G1436" s="8">
        <v>0</v>
      </c>
    </row>
    <row r="1437" spans="1:7" s="123" customFormat="1" ht="18" customHeight="1">
      <c r="A1437" s="4" t="s">
        <v>180</v>
      </c>
      <c r="B1437" s="4" t="s">
        <v>181</v>
      </c>
      <c r="C1437" s="4" t="s">
        <v>180</v>
      </c>
      <c r="D1437" s="4" t="s">
        <v>316</v>
      </c>
      <c r="E1437" s="8">
        <v>14</v>
      </c>
      <c r="F1437" s="8">
        <v>0</v>
      </c>
      <c r="G1437" s="8">
        <v>0</v>
      </c>
    </row>
    <row r="1438" spans="1:7" s="123" customFormat="1" ht="18" customHeight="1">
      <c r="A1438" s="4" t="s">
        <v>180</v>
      </c>
      <c r="B1438" s="4" t="s">
        <v>181</v>
      </c>
      <c r="C1438" s="4" t="s">
        <v>180</v>
      </c>
      <c r="D1438" s="4" t="s">
        <v>300</v>
      </c>
      <c r="E1438" s="8">
        <v>117</v>
      </c>
      <c r="F1438" s="8">
        <v>0</v>
      </c>
      <c r="G1438" s="8">
        <v>0</v>
      </c>
    </row>
    <row r="1439" spans="1:7" s="123" customFormat="1" ht="18" customHeight="1">
      <c r="A1439" s="4" t="s">
        <v>180</v>
      </c>
      <c r="B1439" s="4" t="s">
        <v>181</v>
      </c>
      <c r="C1439" s="4" t="s">
        <v>180</v>
      </c>
      <c r="D1439" s="4" t="s">
        <v>301</v>
      </c>
      <c r="E1439" s="8">
        <v>3428</v>
      </c>
      <c r="F1439" s="8">
        <v>0</v>
      </c>
      <c r="G1439" s="8">
        <v>0</v>
      </c>
    </row>
    <row r="1440" spans="1:7" s="123" customFormat="1" ht="18" customHeight="1">
      <c r="A1440" s="4" t="s">
        <v>180</v>
      </c>
      <c r="B1440" s="4" t="s">
        <v>181</v>
      </c>
      <c r="C1440" s="4" t="s">
        <v>180</v>
      </c>
      <c r="D1440" s="4" t="s">
        <v>317</v>
      </c>
      <c r="E1440" s="8">
        <v>16</v>
      </c>
      <c r="F1440" s="8">
        <v>0</v>
      </c>
      <c r="G1440" s="8">
        <v>0</v>
      </c>
    </row>
    <row r="1441" spans="1:7" s="123" customFormat="1" ht="18" customHeight="1">
      <c r="A1441" s="4" t="s">
        <v>180</v>
      </c>
      <c r="B1441" s="4" t="s">
        <v>181</v>
      </c>
      <c r="C1441" s="4" t="s">
        <v>180</v>
      </c>
      <c r="D1441" s="4" t="s">
        <v>302</v>
      </c>
      <c r="E1441" s="8">
        <v>3048</v>
      </c>
      <c r="F1441" s="8">
        <v>0</v>
      </c>
      <c r="G1441" s="8">
        <v>0</v>
      </c>
    </row>
    <row r="1442" spans="1:7" s="123" customFormat="1" ht="18" customHeight="1">
      <c r="A1442" s="4" t="s">
        <v>180</v>
      </c>
      <c r="B1442" s="4" t="s">
        <v>181</v>
      </c>
      <c r="C1442" s="4" t="s">
        <v>180</v>
      </c>
      <c r="D1442" s="4" t="s">
        <v>319</v>
      </c>
      <c r="E1442" s="8">
        <v>7115</v>
      </c>
      <c r="F1442" s="8">
        <v>0</v>
      </c>
      <c r="G1442" s="8">
        <v>0</v>
      </c>
    </row>
    <row r="1443" spans="1:7" s="123" customFormat="1" ht="18" customHeight="1">
      <c r="A1443" s="4" t="s">
        <v>180</v>
      </c>
      <c r="B1443" s="4" t="s">
        <v>181</v>
      </c>
      <c r="C1443" s="4" t="s">
        <v>180</v>
      </c>
      <c r="D1443" s="4" t="s">
        <v>181</v>
      </c>
      <c r="E1443" s="8">
        <v>79</v>
      </c>
      <c r="F1443" s="8">
        <v>0</v>
      </c>
      <c r="G1443" s="8">
        <v>0</v>
      </c>
    </row>
    <row r="1444" spans="1:7" s="123" customFormat="1" ht="18" customHeight="1">
      <c r="A1444" s="4" t="s">
        <v>180</v>
      </c>
      <c r="B1444" s="4" t="s">
        <v>181</v>
      </c>
      <c r="C1444" s="4" t="s">
        <v>180</v>
      </c>
      <c r="D1444" s="4" t="s">
        <v>320</v>
      </c>
      <c r="E1444" s="8">
        <v>6557</v>
      </c>
      <c r="F1444" s="8">
        <v>0</v>
      </c>
      <c r="G1444" s="8">
        <v>0</v>
      </c>
    </row>
    <row r="1445" spans="1:7" s="123" customFormat="1" ht="18" customHeight="1">
      <c r="A1445" s="4" t="s">
        <v>180</v>
      </c>
      <c r="B1445" s="4" t="s">
        <v>181</v>
      </c>
      <c r="C1445" s="4" t="s">
        <v>180</v>
      </c>
      <c r="D1445" s="4" t="s">
        <v>315</v>
      </c>
      <c r="E1445" s="8">
        <v>6340</v>
      </c>
      <c r="F1445" s="8">
        <v>0</v>
      </c>
      <c r="G1445" s="8">
        <v>0</v>
      </c>
    </row>
    <row r="1446" spans="1:7" s="123" customFormat="1" ht="18" customHeight="1">
      <c r="A1446" s="4" t="s">
        <v>180</v>
      </c>
      <c r="B1446" s="4" t="s">
        <v>181</v>
      </c>
      <c r="C1446" s="4" t="s">
        <v>180</v>
      </c>
      <c r="D1446" s="4" t="s">
        <v>318</v>
      </c>
      <c r="E1446" s="8">
        <v>2053</v>
      </c>
      <c r="F1446" s="8">
        <v>0</v>
      </c>
      <c r="G1446" s="8">
        <v>0</v>
      </c>
    </row>
    <row r="1447" spans="1:7" s="123" customFormat="1" ht="18" customHeight="1">
      <c r="A1447" s="4" t="s">
        <v>180</v>
      </c>
      <c r="B1447" s="4" t="s">
        <v>181</v>
      </c>
      <c r="C1447" s="4" t="s">
        <v>180</v>
      </c>
      <c r="D1447" s="4" t="s">
        <v>321</v>
      </c>
      <c r="E1447" s="8">
        <v>3760</v>
      </c>
      <c r="F1447" s="8">
        <v>0</v>
      </c>
      <c r="G1447" s="8">
        <v>0</v>
      </c>
    </row>
    <row r="1448" spans="1:7" s="123" customFormat="1" ht="18" customHeight="1">
      <c r="A1448" s="4" t="s">
        <v>180</v>
      </c>
      <c r="B1448" s="4" t="s">
        <v>181</v>
      </c>
      <c r="C1448" s="4" t="s">
        <v>180</v>
      </c>
      <c r="D1448" s="4" t="s">
        <v>322</v>
      </c>
      <c r="E1448" s="8">
        <v>2792</v>
      </c>
      <c r="F1448" s="8">
        <v>0</v>
      </c>
      <c r="G1448" s="8">
        <v>0</v>
      </c>
    </row>
    <row r="1449" spans="1:7" s="123" customFormat="1" ht="18" customHeight="1">
      <c r="A1449" s="4" t="s">
        <v>180</v>
      </c>
      <c r="B1449" s="4" t="s">
        <v>181</v>
      </c>
      <c r="C1449" s="4" t="s">
        <v>182</v>
      </c>
      <c r="D1449" s="4" t="s">
        <v>303</v>
      </c>
      <c r="E1449" s="8">
        <v>1197</v>
      </c>
      <c r="F1449" s="8">
        <v>0</v>
      </c>
      <c r="G1449" s="8">
        <v>0</v>
      </c>
    </row>
    <row r="1450" spans="1:7" s="123" customFormat="1" ht="18" customHeight="1">
      <c r="A1450" s="4" t="s">
        <v>180</v>
      </c>
      <c r="B1450" s="4" t="s">
        <v>181</v>
      </c>
      <c r="C1450" s="4" t="s">
        <v>182</v>
      </c>
      <c r="D1450" s="4" t="s">
        <v>261</v>
      </c>
      <c r="E1450" s="8">
        <v>39</v>
      </c>
      <c r="F1450" s="8">
        <v>0</v>
      </c>
      <c r="G1450" s="8">
        <v>0</v>
      </c>
    </row>
    <row r="1451" spans="1:7" s="123" customFormat="1" ht="18" customHeight="1">
      <c r="A1451" s="4" t="s">
        <v>180</v>
      </c>
      <c r="B1451" s="4" t="s">
        <v>181</v>
      </c>
      <c r="C1451" s="4" t="s">
        <v>182</v>
      </c>
      <c r="D1451" s="4" t="s">
        <v>183</v>
      </c>
      <c r="E1451" s="8">
        <v>133882</v>
      </c>
      <c r="F1451" s="8">
        <v>81512</v>
      </c>
      <c r="G1451" s="8">
        <v>78</v>
      </c>
    </row>
    <row r="1452" spans="1:7" s="123" customFormat="1" ht="18" customHeight="1">
      <c r="A1452" s="4" t="s">
        <v>180</v>
      </c>
      <c r="B1452" s="4" t="s">
        <v>181</v>
      </c>
      <c r="C1452" s="4" t="s">
        <v>182</v>
      </c>
      <c r="D1452" s="4" t="s">
        <v>304</v>
      </c>
      <c r="E1452" s="8">
        <v>2482</v>
      </c>
      <c r="F1452" s="8">
        <v>0</v>
      </c>
      <c r="G1452" s="8">
        <v>0</v>
      </c>
    </row>
    <row r="1453" spans="1:7" s="123" customFormat="1" ht="18" customHeight="1">
      <c r="A1453" s="4" t="s">
        <v>180</v>
      </c>
      <c r="B1453" s="4" t="s">
        <v>181</v>
      </c>
      <c r="C1453" s="4" t="s">
        <v>182</v>
      </c>
      <c r="D1453" s="4" t="s">
        <v>249</v>
      </c>
      <c r="E1453" s="8">
        <v>11</v>
      </c>
      <c r="F1453" s="8">
        <v>0</v>
      </c>
      <c r="G1453" s="8">
        <v>0</v>
      </c>
    </row>
    <row r="1454" spans="1:7" s="123" customFormat="1" ht="18" customHeight="1">
      <c r="A1454" s="4" t="s">
        <v>180</v>
      </c>
      <c r="B1454" s="4" t="s">
        <v>181</v>
      </c>
      <c r="C1454" s="4" t="s">
        <v>182</v>
      </c>
      <c r="D1454" s="4" t="s">
        <v>233</v>
      </c>
      <c r="E1454" s="8">
        <v>18684</v>
      </c>
      <c r="F1454" s="8">
        <v>0</v>
      </c>
      <c r="G1454" s="8">
        <v>0</v>
      </c>
    </row>
    <row r="1455" spans="1:7" s="123" customFormat="1" ht="18" customHeight="1">
      <c r="A1455" s="4" t="s">
        <v>180</v>
      </c>
      <c r="B1455" s="4" t="s">
        <v>181</v>
      </c>
      <c r="C1455" s="4" t="s">
        <v>184</v>
      </c>
      <c r="D1455" s="4" t="s">
        <v>185</v>
      </c>
      <c r="E1455" s="8">
        <v>24</v>
      </c>
      <c r="F1455" s="8">
        <v>0</v>
      </c>
      <c r="G1455" s="8">
        <v>0</v>
      </c>
    </row>
    <row r="1456" spans="1:7" s="123" customFormat="1" ht="18" customHeight="1">
      <c r="A1456" s="4" t="s">
        <v>180</v>
      </c>
      <c r="B1456" s="4" t="s">
        <v>181</v>
      </c>
      <c r="C1456" s="4" t="s">
        <v>153</v>
      </c>
      <c r="D1456" s="4" t="s">
        <v>154</v>
      </c>
      <c r="E1456" s="8">
        <v>185366</v>
      </c>
      <c r="F1456" s="8">
        <v>188894</v>
      </c>
      <c r="G1456" s="8">
        <v>0</v>
      </c>
    </row>
    <row r="1457" spans="1:7" s="123" customFormat="1" ht="18" customHeight="1">
      <c r="A1457" s="4" t="s">
        <v>180</v>
      </c>
      <c r="B1457" s="4" t="s">
        <v>181</v>
      </c>
      <c r="C1457" s="4" t="s">
        <v>153</v>
      </c>
      <c r="D1457" s="4" t="s">
        <v>155</v>
      </c>
      <c r="E1457" s="8">
        <v>0</v>
      </c>
      <c r="F1457" s="8">
        <v>0</v>
      </c>
      <c r="G1457" s="8">
        <v>0</v>
      </c>
    </row>
    <row r="1458" spans="1:7" s="123" customFormat="1" ht="18" customHeight="1">
      <c r="A1458" s="4" t="s">
        <v>180</v>
      </c>
      <c r="B1458" s="4" t="s">
        <v>181</v>
      </c>
      <c r="C1458" s="4" t="s">
        <v>153</v>
      </c>
      <c r="D1458" s="4" t="s">
        <v>186</v>
      </c>
      <c r="E1458" s="8">
        <v>497903</v>
      </c>
      <c r="F1458" s="8">
        <v>1048589</v>
      </c>
      <c r="G1458" s="8">
        <v>2433</v>
      </c>
    </row>
    <row r="1459" spans="1:7" s="123" customFormat="1" ht="18" customHeight="1">
      <c r="A1459" s="4" t="s">
        <v>180</v>
      </c>
      <c r="B1459" s="4" t="s">
        <v>181</v>
      </c>
      <c r="C1459" s="4" t="s">
        <v>153</v>
      </c>
      <c r="D1459" s="4" t="s">
        <v>157</v>
      </c>
      <c r="E1459" s="8">
        <v>663800</v>
      </c>
      <c r="F1459" s="8">
        <v>3033818</v>
      </c>
      <c r="G1459" s="8">
        <v>4192827</v>
      </c>
    </row>
    <row r="1460" spans="1:7" s="123" customFormat="1" ht="18" customHeight="1">
      <c r="A1460" s="4" t="s">
        <v>180</v>
      </c>
      <c r="B1460" s="4" t="s">
        <v>320</v>
      </c>
      <c r="C1460" s="4" t="s">
        <v>180</v>
      </c>
      <c r="D1460" s="4" t="s">
        <v>300</v>
      </c>
      <c r="E1460" s="8">
        <v>0</v>
      </c>
      <c r="F1460" s="8">
        <v>0</v>
      </c>
      <c r="G1460" s="8">
        <v>0</v>
      </c>
    </row>
    <row r="1461" spans="1:7" s="123" customFormat="1" ht="18" customHeight="1">
      <c r="A1461" s="4" t="s">
        <v>180</v>
      </c>
      <c r="B1461" s="4" t="s">
        <v>320</v>
      </c>
      <c r="C1461" s="4" t="s">
        <v>180</v>
      </c>
      <c r="D1461" s="4" t="s">
        <v>319</v>
      </c>
      <c r="E1461" s="8">
        <v>4881</v>
      </c>
      <c r="F1461" s="8">
        <v>0</v>
      </c>
      <c r="G1461" s="8">
        <v>0</v>
      </c>
    </row>
    <row r="1462" spans="1:7" s="123" customFormat="1" ht="18" customHeight="1">
      <c r="A1462" s="4" t="s">
        <v>180</v>
      </c>
      <c r="B1462" s="4" t="s">
        <v>320</v>
      </c>
      <c r="C1462" s="4" t="s">
        <v>180</v>
      </c>
      <c r="D1462" s="4" t="s">
        <v>181</v>
      </c>
      <c r="E1462" s="8">
        <v>2055</v>
      </c>
      <c r="F1462" s="8">
        <v>0</v>
      </c>
      <c r="G1462" s="8">
        <v>0</v>
      </c>
    </row>
    <row r="1463" spans="1:7" s="123" customFormat="1" ht="18" customHeight="1">
      <c r="A1463" s="4" t="s">
        <v>180</v>
      </c>
      <c r="B1463" s="4" t="s">
        <v>320</v>
      </c>
      <c r="C1463" s="4" t="s">
        <v>180</v>
      </c>
      <c r="D1463" s="4" t="s">
        <v>320</v>
      </c>
      <c r="E1463" s="8">
        <v>2</v>
      </c>
      <c r="F1463" s="8">
        <v>0</v>
      </c>
      <c r="G1463" s="8">
        <v>0</v>
      </c>
    </row>
    <row r="1464" spans="1:7" s="123" customFormat="1" ht="18" customHeight="1">
      <c r="A1464" s="4" t="s">
        <v>180</v>
      </c>
      <c r="B1464" s="4" t="s">
        <v>320</v>
      </c>
      <c r="C1464" s="4" t="s">
        <v>180</v>
      </c>
      <c r="D1464" s="4" t="s">
        <v>315</v>
      </c>
      <c r="E1464" s="8">
        <v>3</v>
      </c>
      <c r="F1464" s="8">
        <v>0</v>
      </c>
      <c r="G1464" s="8">
        <v>0</v>
      </c>
    </row>
    <row r="1465" spans="1:7" s="123" customFormat="1" ht="18" customHeight="1">
      <c r="A1465" s="4" t="s">
        <v>180</v>
      </c>
      <c r="B1465" s="4" t="s">
        <v>315</v>
      </c>
      <c r="C1465" s="4" t="s">
        <v>180</v>
      </c>
      <c r="D1465" s="4" t="s">
        <v>319</v>
      </c>
      <c r="E1465" s="8">
        <v>16</v>
      </c>
      <c r="F1465" s="8">
        <v>0</v>
      </c>
      <c r="G1465" s="8">
        <v>0</v>
      </c>
    </row>
    <row r="1466" spans="1:7" s="123" customFormat="1" ht="18" customHeight="1">
      <c r="A1466" s="4" t="s">
        <v>180</v>
      </c>
      <c r="B1466" s="4" t="s">
        <v>315</v>
      </c>
      <c r="C1466" s="4" t="s">
        <v>180</v>
      </c>
      <c r="D1466" s="4" t="s">
        <v>181</v>
      </c>
      <c r="E1466" s="8">
        <v>5012</v>
      </c>
      <c r="F1466" s="8">
        <v>0</v>
      </c>
      <c r="G1466" s="8">
        <v>0</v>
      </c>
    </row>
    <row r="1467" spans="1:7" s="123" customFormat="1" ht="18" customHeight="1">
      <c r="A1467" s="4" t="s">
        <v>180</v>
      </c>
      <c r="B1467" s="4" t="s">
        <v>315</v>
      </c>
      <c r="C1467" s="4" t="s">
        <v>180</v>
      </c>
      <c r="D1467" s="4" t="s">
        <v>315</v>
      </c>
      <c r="E1467" s="8">
        <v>28</v>
      </c>
      <c r="F1467" s="8">
        <v>0</v>
      </c>
      <c r="G1467" s="8">
        <v>0</v>
      </c>
    </row>
    <row r="1468" spans="1:7" s="123" customFormat="1" ht="18" customHeight="1">
      <c r="A1468" s="4" t="s">
        <v>180</v>
      </c>
      <c r="B1468" s="4" t="s">
        <v>315</v>
      </c>
      <c r="C1468" s="4" t="s">
        <v>180</v>
      </c>
      <c r="D1468" s="4" t="s">
        <v>318</v>
      </c>
      <c r="E1468" s="8">
        <v>27</v>
      </c>
      <c r="F1468" s="8">
        <v>0</v>
      </c>
      <c r="G1468" s="8">
        <v>0</v>
      </c>
    </row>
    <row r="1469" spans="1:7" s="123" customFormat="1" ht="18" customHeight="1">
      <c r="A1469" s="4" t="s">
        <v>180</v>
      </c>
      <c r="B1469" s="4" t="s">
        <v>315</v>
      </c>
      <c r="C1469" s="4" t="s">
        <v>180</v>
      </c>
      <c r="D1469" s="4" t="s">
        <v>321</v>
      </c>
      <c r="E1469" s="8">
        <v>1478</v>
      </c>
      <c r="F1469" s="8">
        <v>0</v>
      </c>
      <c r="G1469" s="8">
        <v>0</v>
      </c>
    </row>
    <row r="1470" spans="1:7" s="123" customFormat="1" ht="18" customHeight="1">
      <c r="A1470" s="4" t="s">
        <v>180</v>
      </c>
      <c r="B1470" s="4" t="s">
        <v>315</v>
      </c>
      <c r="C1470" s="4" t="s">
        <v>180</v>
      </c>
      <c r="D1470" s="4" t="s">
        <v>322</v>
      </c>
      <c r="E1470" s="8">
        <v>1282</v>
      </c>
      <c r="F1470" s="8">
        <v>0</v>
      </c>
      <c r="G1470" s="8">
        <v>0</v>
      </c>
    </row>
    <row r="1471" spans="1:7" s="123" customFormat="1" ht="18" customHeight="1">
      <c r="A1471" s="4" t="s">
        <v>180</v>
      </c>
      <c r="B1471" s="4" t="s">
        <v>318</v>
      </c>
      <c r="C1471" s="4" t="s">
        <v>180</v>
      </c>
      <c r="D1471" s="4" t="s">
        <v>181</v>
      </c>
      <c r="E1471" s="8">
        <v>1733</v>
      </c>
      <c r="F1471" s="8">
        <v>0</v>
      </c>
      <c r="G1471" s="8">
        <v>0</v>
      </c>
    </row>
    <row r="1472" spans="1:7" s="123" customFormat="1" ht="18" customHeight="1">
      <c r="A1472" s="4" t="s">
        <v>180</v>
      </c>
      <c r="B1472" s="4" t="s">
        <v>318</v>
      </c>
      <c r="C1472" s="4" t="s">
        <v>180</v>
      </c>
      <c r="D1472" s="4" t="s">
        <v>321</v>
      </c>
      <c r="E1472" s="8">
        <v>1724</v>
      </c>
      <c r="F1472" s="8">
        <v>0</v>
      </c>
      <c r="G1472" s="8">
        <v>0</v>
      </c>
    </row>
    <row r="1473" spans="1:7" s="123" customFormat="1" ht="18" customHeight="1">
      <c r="A1473" s="4" t="s">
        <v>180</v>
      </c>
      <c r="B1473" s="4" t="s">
        <v>318</v>
      </c>
      <c r="C1473" s="4" t="s">
        <v>180</v>
      </c>
      <c r="D1473" s="4" t="s">
        <v>322</v>
      </c>
      <c r="E1473" s="8">
        <v>6</v>
      </c>
      <c r="F1473" s="8">
        <v>0</v>
      </c>
      <c r="G1473" s="8">
        <v>0</v>
      </c>
    </row>
    <row r="1474" spans="1:7" s="123" customFormat="1" ht="18" customHeight="1">
      <c r="A1474" s="4" t="s">
        <v>180</v>
      </c>
      <c r="B1474" s="4" t="s">
        <v>321</v>
      </c>
      <c r="C1474" s="4" t="s">
        <v>180</v>
      </c>
      <c r="D1474" s="4" t="s">
        <v>302</v>
      </c>
      <c r="E1474" s="8">
        <v>0</v>
      </c>
      <c r="F1474" s="8">
        <v>0</v>
      </c>
      <c r="G1474" s="8">
        <v>0</v>
      </c>
    </row>
    <row r="1475" spans="1:7" s="123" customFormat="1" ht="18" customHeight="1">
      <c r="A1475" s="4" t="s">
        <v>180</v>
      </c>
      <c r="B1475" s="4" t="s">
        <v>321</v>
      </c>
      <c r="C1475" s="4" t="s">
        <v>180</v>
      </c>
      <c r="D1475" s="4" t="s">
        <v>319</v>
      </c>
      <c r="E1475" s="8">
        <v>5</v>
      </c>
      <c r="F1475" s="8">
        <v>0</v>
      </c>
      <c r="G1475" s="8">
        <v>0</v>
      </c>
    </row>
    <row r="1476" spans="1:7" s="123" customFormat="1" ht="18" customHeight="1">
      <c r="A1476" s="4" t="s">
        <v>180</v>
      </c>
      <c r="B1476" s="4" t="s">
        <v>321</v>
      </c>
      <c r="C1476" s="4" t="s">
        <v>180</v>
      </c>
      <c r="D1476" s="4" t="s">
        <v>181</v>
      </c>
      <c r="E1476" s="8">
        <v>3256</v>
      </c>
      <c r="F1476" s="8">
        <v>0</v>
      </c>
      <c r="G1476" s="8">
        <v>0</v>
      </c>
    </row>
    <row r="1477" spans="1:7" s="123" customFormat="1" ht="18" customHeight="1">
      <c r="A1477" s="4" t="s">
        <v>180</v>
      </c>
      <c r="B1477" s="4" t="s">
        <v>321</v>
      </c>
      <c r="C1477" s="4" t="s">
        <v>180</v>
      </c>
      <c r="D1477" s="4" t="s">
        <v>315</v>
      </c>
      <c r="E1477" s="8">
        <v>838</v>
      </c>
      <c r="F1477" s="8">
        <v>0</v>
      </c>
      <c r="G1477" s="8">
        <v>0</v>
      </c>
    </row>
    <row r="1478" spans="1:7" s="123" customFormat="1" ht="18" customHeight="1">
      <c r="A1478" s="4" t="s">
        <v>180</v>
      </c>
      <c r="B1478" s="4" t="s">
        <v>321</v>
      </c>
      <c r="C1478" s="4" t="s">
        <v>180</v>
      </c>
      <c r="D1478" s="4" t="s">
        <v>318</v>
      </c>
      <c r="E1478" s="8">
        <v>108</v>
      </c>
      <c r="F1478" s="8">
        <v>0</v>
      </c>
      <c r="G1478" s="8">
        <v>0</v>
      </c>
    </row>
    <row r="1479" spans="1:7" s="123" customFormat="1" ht="18" customHeight="1">
      <c r="A1479" s="4" t="s">
        <v>180</v>
      </c>
      <c r="B1479" s="4" t="s">
        <v>321</v>
      </c>
      <c r="C1479" s="4" t="s">
        <v>180</v>
      </c>
      <c r="D1479" s="4" t="s">
        <v>321</v>
      </c>
      <c r="E1479" s="8">
        <v>2</v>
      </c>
      <c r="F1479" s="8">
        <v>0</v>
      </c>
      <c r="G1479" s="8">
        <v>0</v>
      </c>
    </row>
    <row r="1480" spans="1:7" s="123" customFormat="1" ht="18" customHeight="1">
      <c r="A1480" s="4" t="s">
        <v>180</v>
      </c>
      <c r="B1480" s="4" t="s">
        <v>321</v>
      </c>
      <c r="C1480" s="4" t="s">
        <v>180</v>
      </c>
      <c r="D1480" s="4" t="s">
        <v>322</v>
      </c>
      <c r="E1480" s="8">
        <v>11</v>
      </c>
      <c r="F1480" s="8">
        <v>0</v>
      </c>
      <c r="G1480" s="8">
        <v>0</v>
      </c>
    </row>
    <row r="1481" spans="1:7" s="123" customFormat="1" ht="18" customHeight="1">
      <c r="A1481" s="4" t="s">
        <v>180</v>
      </c>
      <c r="B1481" s="4" t="s">
        <v>322</v>
      </c>
      <c r="C1481" s="4" t="s">
        <v>180</v>
      </c>
      <c r="D1481" s="4" t="s">
        <v>181</v>
      </c>
      <c r="E1481" s="8">
        <v>1246</v>
      </c>
      <c r="F1481" s="8">
        <v>0</v>
      </c>
      <c r="G1481" s="8">
        <v>0</v>
      </c>
    </row>
    <row r="1482" spans="1:7" s="123" customFormat="1" ht="18" customHeight="1">
      <c r="A1482" s="4" t="s">
        <v>180</v>
      </c>
      <c r="B1482" s="4" t="s">
        <v>322</v>
      </c>
      <c r="C1482" s="4" t="s">
        <v>180</v>
      </c>
      <c r="D1482" s="4" t="s">
        <v>315</v>
      </c>
      <c r="E1482" s="8">
        <v>1209</v>
      </c>
      <c r="F1482" s="8">
        <v>0</v>
      </c>
      <c r="G1482" s="8">
        <v>0</v>
      </c>
    </row>
    <row r="1483" spans="1:7" s="123" customFormat="1" ht="18" customHeight="1">
      <c r="A1483" s="4" t="s">
        <v>182</v>
      </c>
      <c r="B1483" s="4" t="s">
        <v>303</v>
      </c>
      <c r="C1483" s="4" t="s">
        <v>173</v>
      </c>
      <c r="D1483" s="4" t="s">
        <v>222</v>
      </c>
      <c r="E1483" s="8">
        <v>2482</v>
      </c>
      <c r="F1483" s="8">
        <v>0</v>
      </c>
      <c r="G1483" s="8">
        <v>0</v>
      </c>
    </row>
    <row r="1484" spans="1:7" s="123" customFormat="1" ht="18" customHeight="1">
      <c r="A1484" s="4" t="s">
        <v>182</v>
      </c>
      <c r="B1484" s="4" t="s">
        <v>303</v>
      </c>
      <c r="C1484" s="4" t="s">
        <v>180</v>
      </c>
      <c r="D1484" s="4" t="s">
        <v>301</v>
      </c>
      <c r="E1484" s="8">
        <v>237</v>
      </c>
      <c r="F1484" s="8">
        <v>0</v>
      </c>
      <c r="G1484" s="8">
        <v>0</v>
      </c>
    </row>
    <row r="1485" spans="1:7" s="123" customFormat="1" ht="18" customHeight="1">
      <c r="A1485" s="4" t="s">
        <v>182</v>
      </c>
      <c r="B1485" s="4" t="s">
        <v>303</v>
      </c>
      <c r="C1485" s="4" t="s">
        <v>180</v>
      </c>
      <c r="D1485" s="4" t="s">
        <v>302</v>
      </c>
      <c r="E1485" s="8">
        <v>270</v>
      </c>
      <c r="F1485" s="8">
        <v>0</v>
      </c>
      <c r="G1485" s="8">
        <v>0</v>
      </c>
    </row>
    <row r="1486" spans="1:7" s="123" customFormat="1" ht="18" customHeight="1">
      <c r="A1486" s="4" t="s">
        <v>182</v>
      </c>
      <c r="B1486" s="4" t="s">
        <v>303</v>
      </c>
      <c r="C1486" s="4" t="s">
        <v>180</v>
      </c>
      <c r="D1486" s="4" t="s">
        <v>181</v>
      </c>
      <c r="E1486" s="8">
        <v>279</v>
      </c>
      <c r="F1486" s="8">
        <v>0</v>
      </c>
      <c r="G1486" s="8">
        <v>0</v>
      </c>
    </row>
    <row r="1487" spans="1:7" s="123" customFormat="1" ht="18" customHeight="1">
      <c r="A1487" s="4" t="s">
        <v>182</v>
      </c>
      <c r="B1487" s="4" t="s">
        <v>303</v>
      </c>
      <c r="C1487" s="4" t="s">
        <v>182</v>
      </c>
      <c r="D1487" s="4" t="s">
        <v>303</v>
      </c>
      <c r="E1487" s="8">
        <v>13</v>
      </c>
      <c r="F1487" s="8">
        <v>0</v>
      </c>
      <c r="G1487" s="8">
        <v>0</v>
      </c>
    </row>
    <row r="1488" spans="1:7" s="123" customFormat="1" ht="18" customHeight="1">
      <c r="A1488" s="4" t="s">
        <v>182</v>
      </c>
      <c r="B1488" s="4" t="s">
        <v>303</v>
      </c>
      <c r="C1488" s="4" t="s">
        <v>182</v>
      </c>
      <c r="D1488" s="4" t="s">
        <v>261</v>
      </c>
      <c r="E1488" s="8">
        <v>7</v>
      </c>
      <c r="F1488" s="8">
        <v>0</v>
      </c>
      <c r="G1488" s="8">
        <v>0</v>
      </c>
    </row>
    <row r="1489" spans="1:7" s="123" customFormat="1" ht="18" customHeight="1">
      <c r="A1489" s="4" t="s">
        <v>182</v>
      </c>
      <c r="B1489" s="4" t="s">
        <v>303</v>
      </c>
      <c r="C1489" s="4" t="s">
        <v>182</v>
      </c>
      <c r="D1489" s="4" t="s">
        <v>183</v>
      </c>
      <c r="E1489" s="8">
        <v>25</v>
      </c>
      <c r="F1489" s="8">
        <v>0</v>
      </c>
      <c r="G1489" s="8">
        <v>0</v>
      </c>
    </row>
    <row r="1490" spans="1:7" s="123" customFormat="1" ht="18" customHeight="1">
      <c r="A1490" s="4" t="s">
        <v>182</v>
      </c>
      <c r="B1490" s="4" t="s">
        <v>303</v>
      </c>
      <c r="C1490" s="4" t="s">
        <v>182</v>
      </c>
      <c r="D1490" s="4" t="s">
        <v>304</v>
      </c>
      <c r="E1490" s="8">
        <v>1138</v>
      </c>
      <c r="F1490" s="8">
        <v>0</v>
      </c>
      <c r="G1490" s="8">
        <v>0</v>
      </c>
    </row>
    <row r="1491" spans="1:7" s="123" customFormat="1" ht="18" customHeight="1">
      <c r="A1491" s="4" t="s">
        <v>182</v>
      </c>
      <c r="B1491" s="4" t="s">
        <v>261</v>
      </c>
      <c r="C1491" s="4" t="s">
        <v>149</v>
      </c>
      <c r="D1491" s="4" t="s">
        <v>150</v>
      </c>
      <c r="E1491" s="8">
        <v>2166</v>
      </c>
      <c r="F1491" s="8">
        <v>16493</v>
      </c>
      <c r="G1491" s="8">
        <v>0</v>
      </c>
    </row>
    <row r="1492" spans="1:7" s="123" customFormat="1" ht="18" customHeight="1">
      <c r="A1492" s="4" t="s">
        <v>182</v>
      </c>
      <c r="B1492" s="4" t="s">
        <v>261</v>
      </c>
      <c r="C1492" s="4" t="s">
        <v>173</v>
      </c>
      <c r="D1492" s="4" t="s">
        <v>222</v>
      </c>
      <c r="E1492" s="8">
        <v>1311</v>
      </c>
      <c r="F1492" s="8">
        <v>0</v>
      </c>
      <c r="G1492" s="8">
        <v>0</v>
      </c>
    </row>
    <row r="1493" spans="1:7" s="123" customFormat="1" ht="18" customHeight="1">
      <c r="A1493" s="4" t="s">
        <v>182</v>
      </c>
      <c r="B1493" s="4" t="s">
        <v>261</v>
      </c>
      <c r="C1493" s="4" t="s">
        <v>173</v>
      </c>
      <c r="D1493" s="4" t="s">
        <v>299</v>
      </c>
      <c r="E1493" s="8">
        <v>703</v>
      </c>
      <c r="F1493" s="8">
        <v>0</v>
      </c>
      <c r="G1493" s="8">
        <v>0</v>
      </c>
    </row>
    <row r="1494" spans="1:7" s="123" customFormat="1" ht="18" customHeight="1">
      <c r="A1494" s="4" t="s">
        <v>182</v>
      </c>
      <c r="B1494" s="4" t="s">
        <v>261</v>
      </c>
      <c r="C1494" s="4" t="s">
        <v>180</v>
      </c>
      <c r="D1494" s="4" t="s">
        <v>181</v>
      </c>
      <c r="E1494" s="8">
        <v>0</v>
      </c>
      <c r="F1494" s="8">
        <v>0</v>
      </c>
      <c r="G1494" s="8">
        <v>0</v>
      </c>
    </row>
    <row r="1495" spans="1:7" s="123" customFormat="1" ht="18" customHeight="1">
      <c r="A1495" s="4" t="s">
        <v>182</v>
      </c>
      <c r="B1495" s="4" t="s">
        <v>261</v>
      </c>
      <c r="C1495" s="4" t="s">
        <v>182</v>
      </c>
      <c r="D1495" s="4" t="s">
        <v>183</v>
      </c>
      <c r="E1495" s="8">
        <v>61504</v>
      </c>
      <c r="F1495" s="8">
        <v>7337</v>
      </c>
      <c r="G1495" s="8">
        <v>0</v>
      </c>
    </row>
    <row r="1496" spans="1:7" s="123" customFormat="1" ht="18" customHeight="1">
      <c r="A1496" s="4" t="s">
        <v>182</v>
      </c>
      <c r="B1496" s="4" t="s">
        <v>261</v>
      </c>
      <c r="C1496" s="4" t="s">
        <v>153</v>
      </c>
      <c r="D1496" s="4" t="s">
        <v>186</v>
      </c>
      <c r="E1496" s="8">
        <v>26139</v>
      </c>
      <c r="F1496" s="8">
        <v>24359</v>
      </c>
      <c r="G1496" s="8">
        <v>0</v>
      </c>
    </row>
    <row r="1497" spans="1:7" s="123" customFormat="1" ht="18" customHeight="1">
      <c r="A1497" s="4" t="s">
        <v>182</v>
      </c>
      <c r="B1497" s="4" t="s">
        <v>261</v>
      </c>
      <c r="C1497" s="4" t="s">
        <v>153</v>
      </c>
      <c r="D1497" s="4" t="s">
        <v>157</v>
      </c>
      <c r="E1497" s="8">
        <v>4460</v>
      </c>
      <c r="F1497" s="8">
        <v>13418</v>
      </c>
      <c r="G1497" s="8">
        <v>0</v>
      </c>
    </row>
    <row r="1498" spans="1:7" s="123" customFormat="1" ht="18" customHeight="1">
      <c r="A1498" s="4" t="s">
        <v>182</v>
      </c>
      <c r="B1498" s="4" t="s">
        <v>323</v>
      </c>
      <c r="C1498" s="4" t="s">
        <v>182</v>
      </c>
      <c r="D1498" s="4" t="s">
        <v>183</v>
      </c>
      <c r="E1498" s="8">
        <v>1466</v>
      </c>
      <c r="F1498" s="8">
        <v>0</v>
      </c>
      <c r="G1498" s="8">
        <v>0</v>
      </c>
    </row>
    <row r="1499" spans="1:7" s="123" customFormat="1" ht="18" customHeight="1">
      <c r="A1499" s="4" t="s">
        <v>182</v>
      </c>
      <c r="B1499" s="4" t="s">
        <v>323</v>
      </c>
      <c r="C1499" s="4" t="s">
        <v>182</v>
      </c>
      <c r="D1499" s="4" t="s">
        <v>304</v>
      </c>
      <c r="E1499" s="8">
        <v>10</v>
      </c>
      <c r="F1499" s="8">
        <v>0</v>
      </c>
      <c r="G1499" s="8">
        <v>0</v>
      </c>
    </row>
    <row r="1500" spans="1:7" s="123" customFormat="1" ht="18" customHeight="1">
      <c r="A1500" s="4" t="s">
        <v>182</v>
      </c>
      <c r="B1500" s="4" t="s">
        <v>183</v>
      </c>
      <c r="C1500" s="4" t="s">
        <v>158</v>
      </c>
      <c r="D1500" s="4" t="s">
        <v>159</v>
      </c>
      <c r="E1500" s="8">
        <v>707</v>
      </c>
      <c r="F1500" s="8">
        <v>180</v>
      </c>
      <c r="G1500" s="8">
        <v>0</v>
      </c>
    </row>
    <row r="1501" spans="1:7" s="123" customFormat="1" ht="18" customHeight="1">
      <c r="A1501" s="4" t="s">
        <v>182</v>
      </c>
      <c r="B1501" s="4" t="s">
        <v>183</v>
      </c>
      <c r="C1501" s="4" t="s">
        <v>160</v>
      </c>
      <c r="D1501" s="4" t="s">
        <v>161</v>
      </c>
      <c r="E1501" s="8">
        <v>1732</v>
      </c>
      <c r="F1501" s="8">
        <v>0</v>
      </c>
      <c r="G1501" s="8">
        <v>0</v>
      </c>
    </row>
    <row r="1502" spans="1:7" s="123" customFormat="1" ht="18" customHeight="1">
      <c r="A1502" s="4" t="s">
        <v>182</v>
      </c>
      <c r="B1502" s="4" t="s">
        <v>183</v>
      </c>
      <c r="C1502" s="4" t="s">
        <v>160</v>
      </c>
      <c r="D1502" s="4" t="s">
        <v>162</v>
      </c>
      <c r="E1502" s="8">
        <v>951</v>
      </c>
      <c r="F1502" s="8">
        <v>293</v>
      </c>
      <c r="G1502" s="8">
        <v>0</v>
      </c>
    </row>
    <row r="1503" spans="1:7" s="123" customFormat="1" ht="18" customHeight="1">
      <c r="A1503" s="4" t="s">
        <v>182</v>
      </c>
      <c r="B1503" s="4" t="s">
        <v>183</v>
      </c>
      <c r="C1503" s="4" t="s">
        <v>141</v>
      </c>
      <c r="D1503" s="4" t="s">
        <v>142</v>
      </c>
      <c r="E1503" s="8">
        <v>0</v>
      </c>
      <c r="F1503" s="8">
        <v>0</v>
      </c>
      <c r="G1503" s="8">
        <v>0</v>
      </c>
    </row>
    <row r="1504" spans="1:7" s="123" customFormat="1" ht="18" customHeight="1">
      <c r="A1504" s="4" t="s">
        <v>182</v>
      </c>
      <c r="B1504" s="4" t="s">
        <v>183</v>
      </c>
      <c r="C1504" s="4" t="s">
        <v>149</v>
      </c>
      <c r="D1504" s="4" t="s">
        <v>150</v>
      </c>
      <c r="E1504" s="8">
        <v>67607</v>
      </c>
      <c r="F1504" s="8">
        <v>174348</v>
      </c>
      <c r="G1504" s="8">
        <v>0</v>
      </c>
    </row>
    <row r="1505" spans="1:7" s="123" customFormat="1" ht="18" customHeight="1">
      <c r="A1505" s="4" t="s">
        <v>182</v>
      </c>
      <c r="B1505" s="4" t="s">
        <v>183</v>
      </c>
      <c r="C1505" s="4" t="s">
        <v>164</v>
      </c>
      <c r="D1505" s="4" t="s">
        <v>165</v>
      </c>
      <c r="E1505" s="8">
        <v>2</v>
      </c>
      <c r="F1505" s="8">
        <v>0</v>
      </c>
      <c r="G1505" s="8">
        <v>0</v>
      </c>
    </row>
    <row r="1506" spans="1:7" s="123" customFormat="1" ht="18" customHeight="1">
      <c r="A1506" s="4" t="s">
        <v>182</v>
      </c>
      <c r="B1506" s="4" t="s">
        <v>183</v>
      </c>
      <c r="C1506" s="4" t="s">
        <v>166</v>
      </c>
      <c r="D1506" s="4" t="s">
        <v>167</v>
      </c>
      <c r="E1506" s="8">
        <v>4008</v>
      </c>
      <c r="F1506" s="8">
        <v>1667</v>
      </c>
      <c r="G1506" s="8">
        <v>0</v>
      </c>
    </row>
    <row r="1507" spans="1:7" s="123" customFormat="1" ht="18" customHeight="1">
      <c r="A1507" s="4" t="s">
        <v>182</v>
      </c>
      <c r="B1507" s="4" t="s">
        <v>183</v>
      </c>
      <c r="C1507" s="4" t="s">
        <v>143</v>
      </c>
      <c r="D1507" s="4" t="s">
        <v>144</v>
      </c>
      <c r="E1507" s="8">
        <v>799</v>
      </c>
      <c r="F1507" s="8">
        <v>2856</v>
      </c>
      <c r="G1507" s="8">
        <v>0</v>
      </c>
    </row>
    <row r="1508" spans="1:7" s="123" customFormat="1" ht="18" customHeight="1">
      <c r="A1508" s="4" t="s">
        <v>182</v>
      </c>
      <c r="B1508" s="4" t="s">
        <v>183</v>
      </c>
      <c r="C1508" s="4" t="s">
        <v>151</v>
      </c>
      <c r="D1508" s="4" t="s">
        <v>152</v>
      </c>
      <c r="E1508" s="8">
        <v>84</v>
      </c>
      <c r="F1508" s="8">
        <v>0</v>
      </c>
      <c r="G1508" s="8">
        <v>0</v>
      </c>
    </row>
    <row r="1509" spans="1:7" s="123" customFormat="1" ht="18" customHeight="1">
      <c r="A1509" s="4" t="s">
        <v>182</v>
      </c>
      <c r="B1509" s="4" t="s">
        <v>183</v>
      </c>
      <c r="C1509" s="4" t="s">
        <v>173</v>
      </c>
      <c r="D1509" s="4" t="s">
        <v>222</v>
      </c>
      <c r="E1509" s="8">
        <v>13846</v>
      </c>
      <c r="F1509" s="8">
        <v>53656</v>
      </c>
      <c r="G1509" s="8">
        <v>1771536</v>
      </c>
    </row>
    <row r="1510" spans="1:7" s="123" customFormat="1" ht="18" customHeight="1">
      <c r="A1510" s="4" t="s">
        <v>182</v>
      </c>
      <c r="B1510" s="4" t="s">
        <v>183</v>
      </c>
      <c r="C1510" s="4" t="s">
        <v>173</v>
      </c>
      <c r="D1510" s="4" t="s">
        <v>223</v>
      </c>
      <c r="E1510" s="8">
        <v>179</v>
      </c>
      <c r="F1510" s="8">
        <v>0</v>
      </c>
      <c r="G1510" s="8">
        <v>0</v>
      </c>
    </row>
    <row r="1511" spans="1:7" s="123" customFormat="1" ht="18" customHeight="1">
      <c r="A1511" s="4" t="s">
        <v>182</v>
      </c>
      <c r="B1511" s="4" t="s">
        <v>183</v>
      </c>
      <c r="C1511" s="4" t="s">
        <v>173</v>
      </c>
      <c r="D1511" s="4" t="s">
        <v>174</v>
      </c>
      <c r="E1511" s="8">
        <v>166</v>
      </c>
      <c r="F1511" s="8">
        <v>0</v>
      </c>
      <c r="G1511" s="8">
        <v>0</v>
      </c>
    </row>
    <row r="1512" spans="1:7" s="123" customFormat="1" ht="18" customHeight="1">
      <c r="A1512" s="4" t="s">
        <v>182</v>
      </c>
      <c r="B1512" s="4" t="s">
        <v>183</v>
      </c>
      <c r="C1512" s="4" t="s">
        <v>175</v>
      </c>
      <c r="D1512" s="4" t="s">
        <v>176</v>
      </c>
      <c r="E1512" s="8">
        <v>122320</v>
      </c>
      <c r="F1512" s="8">
        <v>122632</v>
      </c>
      <c r="G1512" s="8">
        <v>0</v>
      </c>
    </row>
    <row r="1513" spans="1:7" s="123" customFormat="1" ht="18" customHeight="1">
      <c r="A1513" s="4" t="s">
        <v>182</v>
      </c>
      <c r="B1513" s="4" t="s">
        <v>183</v>
      </c>
      <c r="C1513" s="4" t="s">
        <v>180</v>
      </c>
      <c r="D1513" s="4" t="s">
        <v>301</v>
      </c>
      <c r="E1513" s="8">
        <v>1</v>
      </c>
      <c r="F1513" s="8">
        <v>0</v>
      </c>
      <c r="G1513" s="8">
        <v>0</v>
      </c>
    </row>
    <row r="1514" spans="1:7" s="123" customFormat="1" ht="18" customHeight="1">
      <c r="A1514" s="4" t="s">
        <v>182</v>
      </c>
      <c r="B1514" s="4" t="s">
        <v>183</v>
      </c>
      <c r="C1514" s="4" t="s">
        <v>180</v>
      </c>
      <c r="D1514" s="4" t="s">
        <v>302</v>
      </c>
      <c r="E1514" s="8">
        <v>17</v>
      </c>
      <c r="F1514" s="8">
        <v>0</v>
      </c>
      <c r="G1514" s="8">
        <v>0</v>
      </c>
    </row>
    <row r="1515" spans="1:7" s="123" customFormat="1" ht="18" customHeight="1">
      <c r="A1515" s="4" t="s">
        <v>182</v>
      </c>
      <c r="B1515" s="4" t="s">
        <v>183</v>
      </c>
      <c r="C1515" s="4" t="s">
        <v>180</v>
      </c>
      <c r="D1515" s="4" t="s">
        <v>181</v>
      </c>
      <c r="E1515" s="8">
        <v>131540</v>
      </c>
      <c r="F1515" s="8">
        <v>63131</v>
      </c>
      <c r="G1515" s="8">
        <v>102661</v>
      </c>
    </row>
    <row r="1516" spans="1:7" s="123" customFormat="1" ht="18" customHeight="1">
      <c r="A1516" s="4" t="s">
        <v>182</v>
      </c>
      <c r="B1516" s="4" t="s">
        <v>183</v>
      </c>
      <c r="C1516" s="4" t="s">
        <v>182</v>
      </c>
      <c r="D1516" s="4" t="s">
        <v>303</v>
      </c>
      <c r="E1516" s="8">
        <v>53</v>
      </c>
      <c r="F1516" s="8">
        <v>0</v>
      </c>
      <c r="G1516" s="8">
        <v>0</v>
      </c>
    </row>
    <row r="1517" spans="1:7" s="123" customFormat="1" ht="18" customHeight="1">
      <c r="A1517" s="4" t="s">
        <v>182</v>
      </c>
      <c r="B1517" s="4" t="s">
        <v>183</v>
      </c>
      <c r="C1517" s="4" t="s">
        <v>182</v>
      </c>
      <c r="D1517" s="4" t="s">
        <v>261</v>
      </c>
      <c r="E1517" s="8">
        <v>60263</v>
      </c>
      <c r="F1517" s="8">
        <v>36713</v>
      </c>
      <c r="G1517" s="8">
        <v>0</v>
      </c>
    </row>
    <row r="1518" spans="1:7" s="123" customFormat="1" ht="18" customHeight="1">
      <c r="A1518" s="4" t="s">
        <v>182</v>
      </c>
      <c r="B1518" s="4" t="s">
        <v>183</v>
      </c>
      <c r="C1518" s="4" t="s">
        <v>182</v>
      </c>
      <c r="D1518" s="4" t="s">
        <v>323</v>
      </c>
      <c r="E1518" s="8">
        <v>1367</v>
      </c>
      <c r="F1518" s="8">
        <v>0</v>
      </c>
      <c r="G1518" s="8">
        <v>0</v>
      </c>
    </row>
    <row r="1519" spans="1:7" s="123" customFormat="1" ht="18" customHeight="1">
      <c r="A1519" s="4" t="s">
        <v>182</v>
      </c>
      <c r="B1519" s="4" t="s">
        <v>183</v>
      </c>
      <c r="C1519" s="4" t="s">
        <v>182</v>
      </c>
      <c r="D1519" s="4" t="s">
        <v>183</v>
      </c>
      <c r="E1519" s="8">
        <v>209</v>
      </c>
      <c r="F1519" s="8">
        <v>0</v>
      </c>
      <c r="G1519" s="8">
        <v>0</v>
      </c>
    </row>
    <row r="1520" spans="1:7" s="123" customFormat="1" ht="18" customHeight="1">
      <c r="A1520" s="4" t="s">
        <v>182</v>
      </c>
      <c r="B1520" s="4" t="s">
        <v>183</v>
      </c>
      <c r="C1520" s="4" t="s">
        <v>182</v>
      </c>
      <c r="D1520" s="4" t="s">
        <v>304</v>
      </c>
      <c r="E1520" s="8">
        <v>1204</v>
      </c>
      <c r="F1520" s="8">
        <v>0</v>
      </c>
      <c r="G1520" s="8">
        <v>0</v>
      </c>
    </row>
    <row r="1521" spans="1:7" s="123" customFormat="1" ht="18" customHeight="1">
      <c r="A1521" s="4" t="s">
        <v>182</v>
      </c>
      <c r="B1521" s="4" t="s">
        <v>183</v>
      </c>
      <c r="C1521" s="4" t="s">
        <v>182</v>
      </c>
      <c r="D1521" s="4" t="s">
        <v>233</v>
      </c>
      <c r="E1521" s="8">
        <v>0</v>
      </c>
      <c r="F1521" s="8">
        <v>0</v>
      </c>
      <c r="G1521" s="8">
        <v>0</v>
      </c>
    </row>
    <row r="1522" spans="1:7" s="123" customFormat="1" ht="18" customHeight="1">
      <c r="A1522" s="4" t="s">
        <v>182</v>
      </c>
      <c r="B1522" s="4" t="s">
        <v>183</v>
      </c>
      <c r="C1522" s="4" t="s">
        <v>153</v>
      </c>
      <c r="D1522" s="4" t="s">
        <v>154</v>
      </c>
      <c r="E1522" s="8">
        <v>19546</v>
      </c>
      <c r="F1522" s="8">
        <v>7677</v>
      </c>
      <c r="G1522" s="8">
        <v>0</v>
      </c>
    </row>
    <row r="1523" spans="1:7" s="123" customFormat="1" ht="18" customHeight="1">
      <c r="A1523" s="4" t="s">
        <v>182</v>
      </c>
      <c r="B1523" s="4" t="s">
        <v>183</v>
      </c>
      <c r="C1523" s="4" t="s">
        <v>153</v>
      </c>
      <c r="D1523" s="4" t="s">
        <v>155</v>
      </c>
      <c r="E1523" s="8">
        <v>0</v>
      </c>
      <c r="F1523" s="8">
        <v>0</v>
      </c>
      <c r="G1523" s="8">
        <v>0</v>
      </c>
    </row>
    <row r="1524" spans="1:7" s="123" customFormat="1" ht="18" customHeight="1">
      <c r="A1524" s="4" t="s">
        <v>182</v>
      </c>
      <c r="B1524" s="4" t="s">
        <v>183</v>
      </c>
      <c r="C1524" s="4" t="s">
        <v>153</v>
      </c>
      <c r="D1524" s="4" t="s">
        <v>186</v>
      </c>
      <c r="E1524" s="8">
        <v>307618</v>
      </c>
      <c r="F1524" s="8">
        <v>402100</v>
      </c>
      <c r="G1524" s="8">
        <v>3</v>
      </c>
    </row>
    <row r="1525" spans="1:7" s="123" customFormat="1" ht="18" customHeight="1">
      <c r="A1525" s="4" t="s">
        <v>182</v>
      </c>
      <c r="B1525" s="4" t="s">
        <v>183</v>
      </c>
      <c r="C1525" s="4" t="s">
        <v>153</v>
      </c>
      <c r="D1525" s="4" t="s">
        <v>157</v>
      </c>
      <c r="E1525" s="8">
        <v>242378</v>
      </c>
      <c r="F1525" s="8">
        <v>384920</v>
      </c>
      <c r="G1525" s="8">
        <v>129034</v>
      </c>
    </row>
    <row r="1526" spans="1:7" s="123" customFormat="1" ht="18" customHeight="1">
      <c r="A1526" s="4" t="s">
        <v>182</v>
      </c>
      <c r="B1526" s="4" t="s">
        <v>304</v>
      </c>
      <c r="C1526" s="4" t="s">
        <v>173</v>
      </c>
      <c r="D1526" s="4" t="s">
        <v>222</v>
      </c>
      <c r="E1526" s="8">
        <v>1481</v>
      </c>
      <c r="F1526" s="8">
        <v>0</v>
      </c>
      <c r="G1526" s="8">
        <v>0</v>
      </c>
    </row>
    <row r="1527" spans="1:7" s="123" customFormat="1" ht="18" customHeight="1">
      <c r="A1527" s="4" t="s">
        <v>182</v>
      </c>
      <c r="B1527" s="4" t="s">
        <v>304</v>
      </c>
      <c r="C1527" s="4" t="s">
        <v>180</v>
      </c>
      <c r="D1527" s="4" t="s">
        <v>301</v>
      </c>
      <c r="E1527" s="8">
        <v>614</v>
      </c>
      <c r="F1527" s="8">
        <v>0</v>
      </c>
      <c r="G1527" s="8">
        <v>0</v>
      </c>
    </row>
    <row r="1528" spans="1:7" s="123" customFormat="1" ht="18" customHeight="1">
      <c r="A1528" s="4" t="s">
        <v>182</v>
      </c>
      <c r="B1528" s="4" t="s">
        <v>304</v>
      </c>
      <c r="C1528" s="4" t="s">
        <v>180</v>
      </c>
      <c r="D1528" s="4" t="s">
        <v>302</v>
      </c>
      <c r="E1528" s="8">
        <v>664</v>
      </c>
      <c r="F1528" s="8">
        <v>0</v>
      </c>
      <c r="G1528" s="8">
        <v>0</v>
      </c>
    </row>
    <row r="1529" spans="1:7" s="123" customFormat="1" ht="18" customHeight="1">
      <c r="A1529" s="4" t="s">
        <v>182</v>
      </c>
      <c r="B1529" s="4" t="s">
        <v>304</v>
      </c>
      <c r="C1529" s="4" t="s">
        <v>180</v>
      </c>
      <c r="D1529" s="4" t="s">
        <v>181</v>
      </c>
      <c r="E1529" s="8">
        <v>673</v>
      </c>
      <c r="F1529" s="8">
        <v>0</v>
      </c>
      <c r="G1529" s="8">
        <v>0</v>
      </c>
    </row>
    <row r="1530" spans="1:7" s="123" customFormat="1" ht="18" customHeight="1">
      <c r="A1530" s="4" t="s">
        <v>182</v>
      </c>
      <c r="B1530" s="4" t="s">
        <v>304</v>
      </c>
      <c r="C1530" s="4" t="s">
        <v>180</v>
      </c>
      <c r="D1530" s="4" t="s">
        <v>315</v>
      </c>
      <c r="E1530" s="8">
        <v>1</v>
      </c>
      <c r="F1530" s="8">
        <v>0</v>
      </c>
      <c r="G1530" s="8">
        <v>0</v>
      </c>
    </row>
    <row r="1531" spans="1:7" s="123" customFormat="1" ht="18" customHeight="1">
      <c r="A1531" s="4" t="s">
        <v>182</v>
      </c>
      <c r="B1531" s="4" t="s">
        <v>304</v>
      </c>
      <c r="C1531" s="4" t="s">
        <v>182</v>
      </c>
      <c r="D1531" s="4" t="s">
        <v>303</v>
      </c>
      <c r="E1531" s="8">
        <v>1488</v>
      </c>
      <c r="F1531" s="8">
        <v>0</v>
      </c>
      <c r="G1531" s="8">
        <v>0</v>
      </c>
    </row>
    <row r="1532" spans="1:7" s="123" customFormat="1" ht="18" customHeight="1">
      <c r="A1532" s="4" t="s">
        <v>182</v>
      </c>
      <c r="B1532" s="4" t="s">
        <v>304</v>
      </c>
      <c r="C1532" s="4" t="s">
        <v>182</v>
      </c>
      <c r="D1532" s="4" t="s">
        <v>183</v>
      </c>
      <c r="E1532" s="8">
        <v>1035</v>
      </c>
      <c r="F1532" s="8">
        <v>0</v>
      </c>
      <c r="G1532" s="8">
        <v>0</v>
      </c>
    </row>
    <row r="1533" spans="1:7" s="123" customFormat="1" ht="18" customHeight="1">
      <c r="A1533" s="4" t="s">
        <v>182</v>
      </c>
      <c r="B1533" s="4" t="s">
        <v>249</v>
      </c>
      <c r="C1533" s="4" t="s">
        <v>173</v>
      </c>
      <c r="D1533" s="4" t="s">
        <v>222</v>
      </c>
      <c r="E1533" s="8">
        <v>52</v>
      </c>
      <c r="F1533" s="8">
        <v>0</v>
      </c>
      <c r="G1533" s="8">
        <v>0</v>
      </c>
    </row>
    <row r="1534" spans="1:7" s="123" customFormat="1" ht="18" customHeight="1">
      <c r="A1534" s="4" t="s">
        <v>182</v>
      </c>
      <c r="B1534" s="4" t="s">
        <v>249</v>
      </c>
      <c r="C1534" s="4" t="s">
        <v>173</v>
      </c>
      <c r="D1534" s="4" t="s">
        <v>174</v>
      </c>
      <c r="E1534" s="8">
        <v>4</v>
      </c>
      <c r="F1534" s="8">
        <v>0</v>
      </c>
      <c r="G1534" s="8">
        <v>0</v>
      </c>
    </row>
    <row r="1535" spans="1:7" s="123" customFormat="1" ht="18" customHeight="1">
      <c r="A1535" s="4" t="s">
        <v>182</v>
      </c>
      <c r="B1535" s="4" t="s">
        <v>249</v>
      </c>
      <c r="C1535" s="4" t="s">
        <v>175</v>
      </c>
      <c r="D1535" s="4" t="s">
        <v>176</v>
      </c>
      <c r="E1535" s="8">
        <v>0</v>
      </c>
      <c r="F1535" s="8">
        <v>0</v>
      </c>
      <c r="G1535" s="8">
        <v>0</v>
      </c>
    </row>
    <row r="1536" spans="1:7" s="123" customFormat="1" ht="18" customHeight="1">
      <c r="A1536" s="4" t="s">
        <v>182</v>
      </c>
      <c r="B1536" s="4" t="s">
        <v>249</v>
      </c>
      <c r="C1536" s="4" t="s">
        <v>180</v>
      </c>
      <c r="D1536" s="4" t="s">
        <v>181</v>
      </c>
      <c r="E1536" s="8">
        <v>0</v>
      </c>
      <c r="F1536" s="8">
        <v>0</v>
      </c>
      <c r="G1536" s="8">
        <v>0</v>
      </c>
    </row>
    <row r="1537" spans="1:7" s="123" customFormat="1" ht="18" customHeight="1">
      <c r="A1537" s="4" t="s">
        <v>182</v>
      </c>
      <c r="B1537" s="4" t="s">
        <v>249</v>
      </c>
      <c r="C1537" s="4" t="s">
        <v>182</v>
      </c>
      <c r="D1537" s="4" t="s">
        <v>183</v>
      </c>
      <c r="E1537" s="8">
        <v>211</v>
      </c>
      <c r="F1537" s="8">
        <v>1136</v>
      </c>
      <c r="G1537" s="8">
        <v>0</v>
      </c>
    </row>
    <row r="1538" spans="1:7" s="123" customFormat="1" ht="18" customHeight="1">
      <c r="A1538" s="4" t="s">
        <v>182</v>
      </c>
      <c r="B1538" s="4" t="s">
        <v>249</v>
      </c>
      <c r="C1538" s="4" t="s">
        <v>182</v>
      </c>
      <c r="D1538" s="4" t="s">
        <v>249</v>
      </c>
      <c r="E1538" s="8">
        <v>136</v>
      </c>
      <c r="F1538" s="8">
        <v>0</v>
      </c>
      <c r="G1538" s="8">
        <v>0</v>
      </c>
    </row>
    <row r="1539" spans="1:7" s="123" customFormat="1" ht="18" customHeight="1">
      <c r="A1539" s="4" t="s">
        <v>182</v>
      </c>
      <c r="B1539" s="4" t="s">
        <v>249</v>
      </c>
      <c r="C1539" s="4" t="s">
        <v>182</v>
      </c>
      <c r="D1539" s="4" t="s">
        <v>233</v>
      </c>
      <c r="E1539" s="8">
        <v>265</v>
      </c>
      <c r="F1539" s="8">
        <v>1085</v>
      </c>
      <c r="G1539" s="8">
        <v>0</v>
      </c>
    </row>
    <row r="1540" spans="1:7" s="123" customFormat="1" ht="18" customHeight="1">
      <c r="A1540" s="4" t="s">
        <v>182</v>
      </c>
      <c r="B1540" s="4" t="s">
        <v>249</v>
      </c>
      <c r="C1540" s="4" t="s">
        <v>153</v>
      </c>
      <c r="D1540" s="4" t="s">
        <v>154</v>
      </c>
      <c r="E1540" s="8">
        <v>54</v>
      </c>
      <c r="F1540" s="8">
        <v>0</v>
      </c>
      <c r="G1540" s="8">
        <v>0</v>
      </c>
    </row>
    <row r="1541" spans="1:7" s="123" customFormat="1" ht="18" customHeight="1">
      <c r="A1541" s="4" t="s">
        <v>182</v>
      </c>
      <c r="B1541" s="4" t="s">
        <v>249</v>
      </c>
      <c r="C1541" s="4" t="s">
        <v>153</v>
      </c>
      <c r="D1541" s="4" t="s">
        <v>155</v>
      </c>
      <c r="E1541" s="8">
        <v>0</v>
      </c>
      <c r="F1541" s="8">
        <v>0</v>
      </c>
      <c r="G1541" s="8">
        <v>0</v>
      </c>
    </row>
    <row r="1542" spans="1:7" s="123" customFormat="1" ht="18" customHeight="1">
      <c r="A1542" s="4" t="s">
        <v>182</v>
      </c>
      <c r="B1542" s="4" t="s">
        <v>249</v>
      </c>
      <c r="C1542" s="4" t="s">
        <v>153</v>
      </c>
      <c r="D1542" s="4" t="s">
        <v>186</v>
      </c>
      <c r="E1542" s="8">
        <v>103178</v>
      </c>
      <c r="F1542" s="8">
        <v>541822</v>
      </c>
      <c r="G1542" s="8">
        <v>28</v>
      </c>
    </row>
    <row r="1543" spans="1:7" s="123" customFormat="1" ht="18" customHeight="1">
      <c r="A1543" s="4" t="s">
        <v>182</v>
      </c>
      <c r="B1543" s="4" t="s">
        <v>249</v>
      </c>
      <c r="C1543" s="4" t="s">
        <v>153</v>
      </c>
      <c r="D1543" s="4" t="s">
        <v>157</v>
      </c>
      <c r="E1543" s="8">
        <v>123</v>
      </c>
      <c r="F1543" s="8">
        <v>0</v>
      </c>
      <c r="G1543" s="8">
        <v>0</v>
      </c>
    </row>
    <row r="1544" spans="1:7" s="123" customFormat="1" ht="18" customHeight="1">
      <c r="A1544" s="4" t="s">
        <v>182</v>
      </c>
      <c r="B1544" s="4" t="s">
        <v>233</v>
      </c>
      <c r="C1544" s="4" t="s">
        <v>206</v>
      </c>
      <c r="D1544" s="4" t="s">
        <v>207</v>
      </c>
      <c r="E1544" s="8">
        <v>31</v>
      </c>
      <c r="F1544" s="8">
        <v>2547</v>
      </c>
      <c r="G1544" s="8">
        <v>0</v>
      </c>
    </row>
    <row r="1545" spans="1:7" s="123" customFormat="1" ht="18" customHeight="1">
      <c r="A1545" s="4" t="s">
        <v>182</v>
      </c>
      <c r="B1545" s="4" t="s">
        <v>233</v>
      </c>
      <c r="C1545" s="4" t="s">
        <v>212</v>
      </c>
      <c r="D1545" s="4" t="s">
        <v>213</v>
      </c>
      <c r="E1545" s="8">
        <v>0</v>
      </c>
      <c r="F1545" s="8">
        <v>0</v>
      </c>
      <c r="G1545" s="8">
        <v>0</v>
      </c>
    </row>
    <row r="1546" spans="1:7" s="123" customFormat="1" ht="18" customHeight="1">
      <c r="A1546" s="4" t="s">
        <v>182</v>
      </c>
      <c r="B1546" s="4" t="s">
        <v>233</v>
      </c>
      <c r="C1546" s="4" t="s">
        <v>212</v>
      </c>
      <c r="D1546" s="4" t="s">
        <v>277</v>
      </c>
      <c r="E1546" s="8">
        <v>8</v>
      </c>
      <c r="F1546" s="8">
        <v>0</v>
      </c>
      <c r="G1546" s="8">
        <v>0</v>
      </c>
    </row>
    <row r="1547" spans="1:7" s="123" customFormat="1" ht="18" customHeight="1">
      <c r="A1547" s="4" t="s">
        <v>182</v>
      </c>
      <c r="B1547" s="4" t="s">
        <v>233</v>
      </c>
      <c r="C1547" s="4" t="s">
        <v>143</v>
      </c>
      <c r="D1547" s="4" t="s">
        <v>144</v>
      </c>
      <c r="E1547" s="8">
        <v>263</v>
      </c>
      <c r="F1547" s="8">
        <v>12097</v>
      </c>
      <c r="G1547" s="8">
        <v>0</v>
      </c>
    </row>
    <row r="1548" spans="1:7" s="123" customFormat="1" ht="18" customHeight="1">
      <c r="A1548" s="4" t="s">
        <v>182</v>
      </c>
      <c r="B1548" s="4" t="s">
        <v>233</v>
      </c>
      <c r="C1548" s="4" t="s">
        <v>173</v>
      </c>
      <c r="D1548" s="4" t="s">
        <v>278</v>
      </c>
      <c r="E1548" s="8">
        <v>55</v>
      </c>
      <c r="F1548" s="8">
        <v>0</v>
      </c>
      <c r="G1548" s="8">
        <v>0</v>
      </c>
    </row>
    <row r="1549" spans="1:7" s="123" customFormat="1" ht="18" customHeight="1">
      <c r="A1549" s="4" t="s">
        <v>182</v>
      </c>
      <c r="B1549" s="4" t="s">
        <v>233</v>
      </c>
      <c r="C1549" s="4" t="s">
        <v>173</v>
      </c>
      <c r="D1549" s="4" t="s">
        <v>222</v>
      </c>
      <c r="E1549" s="8">
        <v>0</v>
      </c>
      <c r="F1549" s="8">
        <v>0</v>
      </c>
      <c r="G1549" s="8">
        <v>0</v>
      </c>
    </row>
    <row r="1550" spans="1:7" s="123" customFormat="1" ht="18" customHeight="1">
      <c r="A1550" s="4" t="s">
        <v>182</v>
      </c>
      <c r="B1550" s="4" t="s">
        <v>233</v>
      </c>
      <c r="C1550" s="4" t="s">
        <v>173</v>
      </c>
      <c r="D1550" s="4" t="s">
        <v>174</v>
      </c>
      <c r="E1550" s="8">
        <v>40</v>
      </c>
      <c r="F1550" s="8">
        <v>0</v>
      </c>
      <c r="G1550" s="8">
        <v>0</v>
      </c>
    </row>
    <row r="1551" spans="1:7" s="123" customFormat="1" ht="18" customHeight="1">
      <c r="A1551" s="4" t="s">
        <v>182</v>
      </c>
      <c r="B1551" s="4" t="s">
        <v>233</v>
      </c>
      <c r="C1551" s="4" t="s">
        <v>173</v>
      </c>
      <c r="D1551" s="4" t="s">
        <v>264</v>
      </c>
      <c r="E1551" s="8">
        <v>0</v>
      </c>
      <c r="F1551" s="8">
        <v>0</v>
      </c>
      <c r="G1551" s="8">
        <v>0</v>
      </c>
    </row>
    <row r="1552" spans="1:7" s="123" customFormat="1" ht="18" customHeight="1">
      <c r="A1552" s="4" t="s">
        <v>182</v>
      </c>
      <c r="B1552" s="4" t="s">
        <v>233</v>
      </c>
      <c r="C1552" s="4" t="s">
        <v>175</v>
      </c>
      <c r="D1552" s="4" t="s">
        <v>176</v>
      </c>
      <c r="E1552" s="8">
        <v>4275</v>
      </c>
      <c r="F1552" s="8">
        <v>25256</v>
      </c>
      <c r="G1552" s="8">
        <v>0</v>
      </c>
    </row>
    <row r="1553" spans="1:7" s="123" customFormat="1" ht="18" customHeight="1">
      <c r="A1553" s="4" t="s">
        <v>182</v>
      </c>
      <c r="B1553" s="4" t="s">
        <v>233</v>
      </c>
      <c r="C1553" s="4" t="s">
        <v>180</v>
      </c>
      <c r="D1553" s="4" t="s">
        <v>181</v>
      </c>
      <c r="E1553" s="8">
        <v>19492</v>
      </c>
      <c r="F1553" s="8">
        <v>0</v>
      </c>
      <c r="G1553" s="8">
        <v>0</v>
      </c>
    </row>
    <row r="1554" spans="1:7" s="123" customFormat="1" ht="18" customHeight="1">
      <c r="A1554" s="4" t="s">
        <v>182</v>
      </c>
      <c r="B1554" s="4" t="s">
        <v>233</v>
      </c>
      <c r="C1554" s="4" t="s">
        <v>182</v>
      </c>
      <c r="D1554" s="4" t="s">
        <v>183</v>
      </c>
      <c r="E1554" s="8">
        <v>48</v>
      </c>
      <c r="F1554" s="8">
        <v>241</v>
      </c>
      <c r="G1554" s="8">
        <v>0</v>
      </c>
    </row>
    <row r="1555" spans="1:7" s="123" customFormat="1" ht="18" customHeight="1">
      <c r="A1555" s="4" t="s">
        <v>182</v>
      </c>
      <c r="B1555" s="4" t="s">
        <v>233</v>
      </c>
      <c r="C1555" s="4" t="s">
        <v>182</v>
      </c>
      <c r="D1555" s="4" t="s">
        <v>249</v>
      </c>
      <c r="E1555" s="8">
        <v>103</v>
      </c>
      <c r="F1555" s="8">
        <v>880</v>
      </c>
      <c r="G1555" s="8">
        <v>0</v>
      </c>
    </row>
    <row r="1556" spans="1:7" s="123" customFormat="1" ht="18" customHeight="1">
      <c r="A1556" s="4" t="s">
        <v>182</v>
      </c>
      <c r="B1556" s="4" t="s">
        <v>233</v>
      </c>
      <c r="C1556" s="4" t="s">
        <v>182</v>
      </c>
      <c r="D1556" s="4" t="s">
        <v>233</v>
      </c>
      <c r="E1556" s="8">
        <v>113</v>
      </c>
      <c r="F1556" s="8">
        <v>0</v>
      </c>
      <c r="G1556" s="8">
        <v>0</v>
      </c>
    </row>
    <row r="1557" spans="1:7" s="123" customFormat="1" ht="18" customHeight="1">
      <c r="A1557" s="4" t="s">
        <v>182</v>
      </c>
      <c r="B1557" s="4" t="s">
        <v>233</v>
      </c>
      <c r="C1557" s="4" t="s">
        <v>153</v>
      </c>
      <c r="D1557" s="4" t="s">
        <v>154</v>
      </c>
      <c r="E1557" s="8">
        <v>52803</v>
      </c>
      <c r="F1557" s="8">
        <v>1</v>
      </c>
      <c r="G1557" s="8">
        <v>0</v>
      </c>
    </row>
    <row r="1558" spans="1:7" s="123" customFormat="1" ht="18" customHeight="1">
      <c r="A1558" s="4" t="s">
        <v>182</v>
      </c>
      <c r="B1558" s="4" t="s">
        <v>233</v>
      </c>
      <c r="C1558" s="4" t="s">
        <v>153</v>
      </c>
      <c r="D1558" s="4" t="s">
        <v>186</v>
      </c>
      <c r="E1558" s="8">
        <v>196970</v>
      </c>
      <c r="F1558" s="8">
        <v>481100</v>
      </c>
      <c r="G1558" s="8">
        <v>169</v>
      </c>
    </row>
    <row r="1559" spans="1:7" s="123" customFormat="1" ht="18" customHeight="1">
      <c r="A1559" s="4" t="s">
        <v>182</v>
      </c>
      <c r="B1559" s="4" t="s">
        <v>233</v>
      </c>
      <c r="C1559" s="4" t="s">
        <v>153</v>
      </c>
      <c r="D1559" s="4" t="s">
        <v>157</v>
      </c>
      <c r="E1559" s="8">
        <v>18419</v>
      </c>
      <c r="F1559" s="8">
        <v>25256</v>
      </c>
      <c r="G1559" s="8">
        <v>0</v>
      </c>
    </row>
    <row r="1560" spans="1:7" s="123" customFormat="1" ht="18" customHeight="1">
      <c r="A1560" s="4" t="s">
        <v>184</v>
      </c>
      <c r="B1560" s="4" t="s">
        <v>185</v>
      </c>
      <c r="C1560" s="4" t="s">
        <v>158</v>
      </c>
      <c r="D1560" s="4" t="s">
        <v>159</v>
      </c>
      <c r="E1560" s="8">
        <v>12650</v>
      </c>
      <c r="F1560" s="8">
        <v>14645</v>
      </c>
      <c r="G1560" s="8">
        <v>0</v>
      </c>
    </row>
    <row r="1561" spans="1:7" s="123" customFormat="1" ht="18" customHeight="1">
      <c r="A1561" s="4" t="s">
        <v>184</v>
      </c>
      <c r="B1561" s="4" t="s">
        <v>185</v>
      </c>
      <c r="C1561" s="4" t="s">
        <v>139</v>
      </c>
      <c r="D1561" s="4" t="s">
        <v>140</v>
      </c>
      <c r="E1561" s="8">
        <v>89</v>
      </c>
      <c r="F1561" s="8">
        <v>1931</v>
      </c>
      <c r="G1561" s="8">
        <v>0</v>
      </c>
    </row>
    <row r="1562" spans="1:7" s="123" customFormat="1" ht="18" customHeight="1">
      <c r="A1562" s="4" t="s">
        <v>184</v>
      </c>
      <c r="B1562" s="4" t="s">
        <v>185</v>
      </c>
      <c r="C1562" s="4" t="s">
        <v>160</v>
      </c>
      <c r="D1562" s="4" t="s">
        <v>162</v>
      </c>
      <c r="E1562" s="8">
        <v>108043</v>
      </c>
      <c r="F1562" s="8">
        <v>149327</v>
      </c>
      <c r="G1562" s="8">
        <v>1</v>
      </c>
    </row>
    <row r="1563" spans="1:7" s="123" customFormat="1" ht="18" customHeight="1">
      <c r="A1563" s="4" t="s">
        <v>184</v>
      </c>
      <c r="B1563" s="4" t="s">
        <v>185</v>
      </c>
      <c r="C1563" s="4" t="s">
        <v>141</v>
      </c>
      <c r="D1563" s="4" t="s">
        <v>142</v>
      </c>
      <c r="E1563" s="8">
        <v>7289</v>
      </c>
      <c r="F1563" s="8">
        <v>1600</v>
      </c>
      <c r="G1563" s="8">
        <v>0</v>
      </c>
    </row>
    <row r="1564" spans="1:7" s="123" customFormat="1" ht="18" customHeight="1">
      <c r="A1564" s="4" t="s">
        <v>184</v>
      </c>
      <c r="B1564" s="4" t="s">
        <v>185</v>
      </c>
      <c r="C1564" s="4" t="s">
        <v>149</v>
      </c>
      <c r="D1564" s="4" t="s">
        <v>150</v>
      </c>
      <c r="E1564" s="8">
        <v>60540</v>
      </c>
      <c r="F1564" s="8">
        <v>101189</v>
      </c>
      <c r="G1564" s="8">
        <v>1</v>
      </c>
    </row>
    <row r="1565" spans="1:7" s="123" customFormat="1" ht="18" customHeight="1">
      <c r="A1565" s="4" t="s">
        <v>184</v>
      </c>
      <c r="B1565" s="4" t="s">
        <v>185</v>
      </c>
      <c r="C1565" s="4" t="s">
        <v>164</v>
      </c>
      <c r="D1565" s="4" t="s">
        <v>165</v>
      </c>
      <c r="E1565" s="8">
        <v>1</v>
      </c>
      <c r="F1565" s="8">
        <v>0</v>
      </c>
      <c r="G1565" s="8">
        <v>0</v>
      </c>
    </row>
    <row r="1566" spans="1:7" s="123" customFormat="1" ht="18" customHeight="1">
      <c r="A1566" s="4" t="s">
        <v>184</v>
      </c>
      <c r="B1566" s="4" t="s">
        <v>185</v>
      </c>
      <c r="C1566" s="4" t="s">
        <v>210</v>
      </c>
      <c r="D1566" s="4" t="s">
        <v>211</v>
      </c>
      <c r="E1566" s="8">
        <v>930</v>
      </c>
      <c r="F1566" s="8">
        <v>1503</v>
      </c>
      <c r="G1566" s="8">
        <v>0</v>
      </c>
    </row>
    <row r="1567" spans="1:7" s="123" customFormat="1" ht="18" customHeight="1">
      <c r="A1567" s="4" t="s">
        <v>184</v>
      </c>
      <c r="B1567" s="4" t="s">
        <v>185</v>
      </c>
      <c r="C1567" s="4" t="s">
        <v>166</v>
      </c>
      <c r="D1567" s="4" t="s">
        <v>167</v>
      </c>
      <c r="E1567" s="8">
        <v>404</v>
      </c>
      <c r="F1567" s="8">
        <v>0</v>
      </c>
      <c r="G1567" s="8">
        <v>0</v>
      </c>
    </row>
    <row r="1568" spans="1:7" s="123" customFormat="1" ht="18" customHeight="1">
      <c r="A1568" s="4" t="s">
        <v>184</v>
      </c>
      <c r="B1568" s="4" t="s">
        <v>185</v>
      </c>
      <c r="C1568" s="4" t="s">
        <v>143</v>
      </c>
      <c r="D1568" s="4" t="s">
        <v>144</v>
      </c>
      <c r="E1568" s="8">
        <v>516</v>
      </c>
      <c r="F1568" s="8">
        <v>2254</v>
      </c>
      <c r="G1568" s="8">
        <v>0</v>
      </c>
    </row>
    <row r="1569" spans="1:7" s="123" customFormat="1" ht="18" customHeight="1">
      <c r="A1569" s="4" t="s">
        <v>184</v>
      </c>
      <c r="B1569" s="4" t="s">
        <v>185</v>
      </c>
      <c r="C1569" s="4" t="s">
        <v>143</v>
      </c>
      <c r="D1569" s="4" t="s">
        <v>218</v>
      </c>
      <c r="E1569" s="8">
        <v>40</v>
      </c>
      <c r="F1569" s="8">
        <v>413</v>
      </c>
      <c r="G1569" s="8">
        <v>0</v>
      </c>
    </row>
    <row r="1570" spans="1:7" s="123" customFormat="1" ht="18" customHeight="1">
      <c r="A1570" s="4" t="s">
        <v>184</v>
      </c>
      <c r="B1570" s="4" t="s">
        <v>185</v>
      </c>
      <c r="C1570" s="4" t="s">
        <v>151</v>
      </c>
      <c r="D1570" s="4" t="s">
        <v>172</v>
      </c>
      <c r="E1570" s="8">
        <v>0</v>
      </c>
      <c r="F1570" s="8">
        <v>0</v>
      </c>
      <c r="G1570" s="8">
        <v>0</v>
      </c>
    </row>
    <row r="1571" spans="1:7" s="123" customFormat="1" ht="18" customHeight="1">
      <c r="A1571" s="4" t="s">
        <v>184</v>
      </c>
      <c r="B1571" s="4" t="s">
        <v>185</v>
      </c>
      <c r="C1571" s="4" t="s">
        <v>151</v>
      </c>
      <c r="D1571" s="4" t="s">
        <v>152</v>
      </c>
      <c r="E1571" s="8">
        <v>26949</v>
      </c>
      <c r="F1571" s="8">
        <v>6487</v>
      </c>
      <c r="G1571" s="8">
        <v>0</v>
      </c>
    </row>
    <row r="1572" spans="1:7" s="123" customFormat="1" ht="18" customHeight="1">
      <c r="A1572" s="4" t="s">
        <v>184</v>
      </c>
      <c r="B1572" s="4" t="s">
        <v>185</v>
      </c>
      <c r="C1572" s="4" t="s">
        <v>220</v>
      </c>
      <c r="D1572" s="4" t="s">
        <v>221</v>
      </c>
      <c r="E1572" s="8">
        <v>0</v>
      </c>
      <c r="F1572" s="8">
        <v>0</v>
      </c>
      <c r="G1572" s="8">
        <v>0</v>
      </c>
    </row>
    <row r="1573" spans="1:7" s="123" customFormat="1" ht="18" customHeight="1">
      <c r="A1573" s="4" t="s">
        <v>184</v>
      </c>
      <c r="B1573" s="4" t="s">
        <v>185</v>
      </c>
      <c r="C1573" s="4" t="s">
        <v>173</v>
      </c>
      <c r="D1573" s="4" t="s">
        <v>222</v>
      </c>
      <c r="E1573" s="8">
        <v>0</v>
      </c>
      <c r="F1573" s="8">
        <v>0</v>
      </c>
      <c r="G1573" s="8">
        <v>0</v>
      </c>
    </row>
    <row r="1574" spans="1:7" s="123" customFormat="1" ht="18" customHeight="1">
      <c r="A1574" s="4" t="s">
        <v>184</v>
      </c>
      <c r="B1574" s="4" t="s">
        <v>185</v>
      </c>
      <c r="C1574" s="4" t="s">
        <v>175</v>
      </c>
      <c r="D1574" s="4" t="s">
        <v>176</v>
      </c>
      <c r="E1574" s="8">
        <v>48956</v>
      </c>
      <c r="F1574" s="8">
        <v>31328</v>
      </c>
      <c r="G1574" s="8">
        <v>0</v>
      </c>
    </row>
    <row r="1575" spans="1:7" s="123" customFormat="1" ht="18" customHeight="1">
      <c r="A1575" s="4" t="s">
        <v>184</v>
      </c>
      <c r="B1575" s="4" t="s">
        <v>185</v>
      </c>
      <c r="C1575" s="4" t="s">
        <v>175</v>
      </c>
      <c r="D1575" s="4" t="s">
        <v>177</v>
      </c>
      <c r="E1575" s="8">
        <v>10485</v>
      </c>
      <c r="F1575" s="8">
        <v>24479</v>
      </c>
      <c r="G1575" s="8">
        <v>0</v>
      </c>
    </row>
    <row r="1576" spans="1:7" s="123" customFormat="1" ht="18" customHeight="1">
      <c r="A1576" s="4" t="s">
        <v>184</v>
      </c>
      <c r="B1576" s="4" t="s">
        <v>185</v>
      </c>
      <c r="C1576" s="4" t="s">
        <v>178</v>
      </c>
      <c r="D1576" s="4" t="s">
        <v>179</v>
      </c>
      <c r="E1576" s="8">
        <v>1087</v>
      </c>
      <c r="F1576" s="8">
        <v>0</v>
      </c>
      <c r="G1576" s="8">
        <v>0</v>
      </c>
    </row>
    <row r="1577" spans="1:7" s="123" customFormat="1" ht="18" customHeight="1">
      <c r="A1577" s="4" t="s">
        <v>184</v>
      </c>
      <c r="B1577" s="4" t="s">
        <v>185</v>
      </c>
      <c r="C1577" s="4" t="s">
        <v>180</v>
      </c>
      <c r="D1577" s="4" t="s">
        <v>181</v>
      </c>
      <c r="E1577" s="8">
        <v>0</v>
      </c>
      <c r="F1577" s="8">
        <v>0</v>
      </c>
      <c r="G1577" s="8">
        <v>0</v>
      </c>
    </row>
    <row r="1578" spans="1:7" s="123" customFormat="1" ht="18" customHeight="1">
      <c r="A1578" s="4" t="s">
        <v>184</v>
      </c>
      <c r="B1578" s="4" t="s">
        <v>185</v>
      </c>
      <c r="C1578" s="4" t="s">
        <v>184</v>
      </c>
      <c r="D1578" s="4" t="s">
        <v>185</v>
      </c>
      <c r="E1578" s="8">
        <v>28</v>
      </c>
      <c r="F1578" s="8">
        <v>0</v>
      </c>
      <c r="G1578" s="8">
        <v>0</v>
      </c>
    </row>
    <row r="1579" spans="1:7" s="123" customFormat="1" ht="18" customHeight="1">
      <c r="A1579" s="4" t="s">
        <v>184</v>
      </c>
      <c r="B1579" s="4" t="s">
        <v>185</v>
      </c>
      <c r="C1579" s="4" t="s">
        <v>153</v>
      </c>
      <c r="D1579" s="4" t="s">
        <v>154</v>
      </c>
      <c r="E1579" s="8">
        <v>234</v>
      </c>
      <c r="F1579" s="8">
        <v>0</v>
      </c>
      <c r="G1579" s="8">
        <v>0</v>
      </c>
    </row>
    <row r="1580" spans="1:7" s="123" customFormat="1" ht="18" customHeight="1">
      <c r="A1580" s="4" t="s">
        <v>184</v>
      </c>
      <c r="B1580" s="4" t="s">
        <v>185</v>
      </c>
      <c r="C1580" s="4" t="s">
        <v>153</v>
      </c>
      <c r="D1580" s="4" t="s">
        <v>186</v>
      </c>
      <c r="E1580" s="8">
        <v>0</v>
      </c>
      <c r="F1580" s="8">
        <v>0</v>
      </c>
      <c r="G1580" s="8">
        <v>0</v>
      </c>
    </row>
    <row r="1581" spans="1:7" s="123" customFormat="1" ht="18" customHeight="1">
      <c r="A1581" s="4" t="s">
        <v>184</v>
      </c>
      <c r="B1581" s="4" t="s">
        <v>185</v>
      </c>
      <c r="C1581" s="4" t="s">
        <v>153</v>
      </c>
      <c r="D1581" s="4" t="s">
        <v>157</v>
      </c>
      <c r="E1581" s="8">
        <v>82151</v>
      </c>
      <c r="F1581" s="8">
        <v>146674</v>
      </c>
      <c r="G1581" s="8">
        <v>0</v>
      </c>
    </row>
    <row r="1582" spans="1:7" s="123" customFormat="1" ht="18" customHeight="1">
      <c r="A1582" s="4" t="s">
        <v>153</v>
      </c>
      <c r="B1582" s="4" t="s">
        <v>305</v>
      </c>
      <c r="C1582" s="4" t="s">
        <v>173</v>
      </c>
      <c r="D1582" s="4" t="s">
        <v>264</v>
      </c>
      <c r="E1582" s="8">
        <v>2</v>
      </c>
      <c r="F1582" s="8">
        <v>0</v>
      </c>
      <c r="G1582" s="8">
        <v>0</v>
      </c>
    </row>
    <row r="1583" spans="1:7" s="123" customFormat="1" ht="18" customHeight="1">
      <c r="A1583" s="4" t="s">
        <v>153</v>
      </c>
      <c r="B1583" s="4" t="s">
        <v>305</v>
      </c>
      <c r="C1583" s="4" t="s">
        <v>153</v>
      </c>
      <c r="D1583" s="4" t="s">
        <v>247</v>
      </c>
      <c r="E1583" s="8">
        <v>286</v>
      </c>
      <c r="F1583" s="8">
        <v>334</v>
      </c>
      <c r="G1583" s="8">
        <v>0</v>
      </c>
    </row>
    <row r="1584" spans="1:7" s="123" customFormat="1" ht="18" customHeight="1">
      <c r="A1584" s="4" t="s">
        <v>153</v>
      </c>
      <c r="B1584" s="4" t="s">
        <v>305</v>
      </c>
      <c r="C1584" s="4" t="s">
        <v>153</v>
      </c>
      <c r="D1584" s="4" t="s">
        <v>154</v>
      </c>
      <c r="E1584" s="8">
        <v>142</v>
      </c>
      <c r="F1584" s="8">
        <v>301</v>
      </c>
      <c r="G1584" s="8">
        <v>0</v>
      </c>
    </row>
    <row r="1585" spans="1:7" s="123" customFormat="1" ht="18" customHeight="1">
      <c r="A1585" s="4" t="s">
        <v>153</v>
      </c>
      <c r="B1585" s="4" t="s">
        <v>305</v>
      </c>
      <c r="C1585" s="4" t="s">
        <v>153</v>
      </c>
      <c r="D1585" s="4" t="s">
        <v>306</v>
      </c>
      <c r="E1585" s="8">
        <v>0</v>
      </c>
      <c r="F1585" s="8">
        <v>1</v>
      </c>
      <c r="G1585" s="8">
        <v>0</v>
      </c>
    </row>
    <row r="1586" spans="1:7" s="123" customFormat="1" ht="18" customHeight="1">
      <c r="A1586" s="4" t="s">
        <v>153</v>
      </c>
      <c r="B1586" s="4" t="s">
        <v>305</v>
      </c>
      <c r="C1586" s="4" t="s">
        <v>153</v>
      </c>
      <c r="D1586" s="4" t="s">
        <v>279</v>
      </c>
      <c r="E1586" s="8">
        <v>12</v>
      </c>
      <c r="F1586" s="8">
        <v>0</v>
      </c>
      <c r="G1586" s="8">
        <v>0</v>
      </c>
    </row>
    <row r="1587" spans="1:7" s="123" customFormat="1" ht="18" customHeight="1">
      <c r="A1587" s="4" t="s">
        <v>153</v>
      </c>
      <c r="B1587" s="4" t="s">
        <v>305</v>
      </c>
      <c r="C1587" s="4" t="s">
        <v>153</v>
      </c>
      <c r="D1587" s="4" t="s">
        <v>186</v>
      </c>
      <c r="E1587" s="8">
        <v>23213</v>
      </c>
      <c r="F1587" s="8">
        <v>1936</v>
      </c>
      <c r="G1587" s="8">
        <v>0</v>
      </c>
    </row>
    <row r="1588" spans="1:7" s="123" customFormat="1" ht="18" customHeight="1">
      <c r="A1588" s="4" t="s">
        <v>153</v>
      </c>
      <c r="B1588" s="4" t="s">
        <v>324</v>
      </c>
      <c r="C1588" s="4" t="s">
        <v>153</v>
      </c>
      <c r="D1588" s="4" t="s">
        <v>186</v>
      </c>
      <c r="E1588" s="8">
        <v>30</v>
      </c>
      <c r="F1588" s="8">
        <v>0</v>
      </c>
      <c r="G1588" s="8">
        <v>0</v>
      </c>
    </row>
    <row r="1589" spans="1:7" s="123" customFormat="1" ht="18" customHeight="1">
      <c r="A1589" s="4" t="s">
        <v>153</v>
      </c>
      <c r="B1589" s="4" t="s">
        <v>247</v>
      </c>
      <c r="C1589" s="4" t="s">
        <v>160</v>
      </c>
      <c r="D1589" s="4" t="s">
        <v>161</v>
      </c>
      <c r="E1589" s="8">
        <v>149</v>
      </c>
      <c r="F1589" s="8">
        <v>0</v>
      </c>
      <c r="G1589" s="8">
        <v>0</v>
      </c>
    </row>
    <row r="1590" spans="1:7" s="123" customFormat="1" ht="18" customHeight="1">
      <c r="A1590" s="4" t="s">
        <v>153</v>
      </c>
      <c r="B1590" s="4" t="s">
        <v>247</v>
      </c>
      <c r="C1590" s="4" t="s">
        <v>173</v>
      </c>
      <c r="D1590" s="4" t="s">
        <v>264</v>
      </c>
      <c r="E1590" s="8">
        <v>0</v>
      </c>
      <c r="F1590" s="8">
        <v>0</v>
      </c>
      <c r="G1590" s="8">
        <v>0</v>
      </c>
    </row>
    <row r="1591" spans="1:7" s="123" customFormat="1" ht="18" customHeight="1">
      <c r="A1591" s="4" t="s">
        <v>153</v>
      </c>
      <c r="B1591" s="4" t="s">
        <v>247</v>
      </c>
      <c r="C1591" s="4" t="s">
        <v>153</v>
      </c>
      <c r="D1591" s="4" t="s">
        <v>305</v>
      </c>
      <c r="E1591" s="8">
        <v>567</v>
      </c>
      <c r="F1591" s="8">
        <v>26</v>
      </c>
      <c r="G1591" s="8">
        <v>0</v>
      </c>
    </row>
    <row r="1592" spans="1:7" s="123" customFormat="1" ht="18" customHeight="1">
      <c r="A1592" s="4" t="s">
        <v>153</v>
      </c>
      <c r="B1592" s="4" t="s">
        <v>247</v>
      </c>
      <c r="C1592" s="4" t="s">
        <v>153</v>
      </c>
      <c r="D1592" s="4" t="s">
        <v>247</v>
      </c>
      <c r="E1592" s="8">
        <v>35</v>
      </c>
      <c r="F1592" s="8">
        <v>0</v>
      </c>
      <c r="G1592" s="8">
        <v>0</v>
      </c>
    </row>
    <row r="1593" spans="1:7" s="123" customFormat="1" ht="18" customHeight="1">
      <c r="A1593" s="4" t="s">
        <v>153</v>
      </c>
      <c r="B1593" s="4" t="s">
        <v>247</v>
      </c>
      <c r="C1593" s="4" t="s">
        <v>153</v>
      </c>
      <c r="D1593" s="4" t="s">
        <v>154</v>
      </c>
      <c r="E1593" s="8">
        <v>52</v>
      </c>
      <c r="F1593" s="8">
        <v>0</v>
      </c>
      <c r="G1593" s="8">
        <v>0</v>
      </c>
    </row>
    <row r="1594" spans="1:7" s="123" customFormat="1" ht="18" customHeight="1">
      <c r="A1594" s="4" t="s">
        <v>153</v>
      </c>
      <c r="B1594" s="4" t="s">
        <v>247</v>
      </c>
      <c r="C1594" s="4" t="s">
        <v>153</v>
      </c>
      <c r="D1594" s="4" t="s">
        <v>306</v>
      </c>
      <c r="E1594" s="8">
        <v>99</v>
      </c>
      <c r="F1594" s="8">
        <v>0</v>
      </c>
      <c r="G1594" s="8">
        <v>0</v>
      </c>
    </row>
    <row r="1595" spans="1:7" s="123" customFormat="1" ht="18" customHeight="1">
      <c r="A1595" s="4" t="s">
        <v>153</v>
      </c>
      <c r="B1595" s="4" t="s">
        <v>247</v>
      </c>
      <c r="C1595" s="4" t="s">
        <v>153</v>
      </c>
      <c r="D1595" s="4" t="s">
        <v>279</v>
      </c>
      <c r="E1595" s="8">
        <v>102</v>
      </c>
      <c r="F1595" s="8">
        <v>0</v>
      </c>
      <c r="G1595" s="8">
        <v>0</v>
      </c>
    </row>
    <row r="1596" spans="1:7" s="123" customFormat="1" ht="18" customHeight="1">
      <c r="A1596" s="4" t="s">
        <v>153</v>
      </c>
      <c r="B1596" s="4" t="s">
        <v>247</v>
      </c>
      <c r="C1596" s="4" t="s">
        <v>153</v>
      </c>
      <c r="D1596" s="4" t="s">
        <v>155</v>
      </c>
      <c r="E1596" s="8">
        <v>25</v>
      </c>
      <c r="F1596" s="8">
        <v>0</v>
      </c>
      <c r="G1596" s="8">
        <v>0</v>
      </c>
    </row>
    <row r="1597" spans="1:7" s="123" customFormat="1" ht="18" customHeight="1">
      <c r="A1597" s="4" t="s">
        <v>153</v>
      </c>
      <c r="B1597" s="4" t="s">
        <v>247</v>
      </c>
      <c r="C1597" s="4" t="s">
        <v>153</v>
      </c>
      <c r="D1597" s="4" t="s">
        <v>325</v>
      </c>
      <c r="E1597" s="8">
        <v>45</v>
      </c>
      <c r="F1597" s="8">
        <v>0</v>
      </c>
      <c r="G1597" s="8">
        <v>0</v>
      </c>
    </row>
    <row r="1598" spans="1:7" s="123" customFormat="1" ht="18" customHeight="1">
      <c r="A1598" s="4" t="s">
        <v>153</v>
      </c>
      <c r="B1598" s="4" t="s">
        <v>247</v>
      </c>
      <c r="C1598" s="4" t="s">
        <v>153</v>
      </c>
      <c r="D1598" s="4" t="s">
        <v>186</v>
      </c>
      <c r="E1598" s="8">
        <v>18133</v>
      </c>
      <c r="F1598" s="8">
        <v>122</v>
      </c>
      <c r="G1598" s="8">
        <v>0</v>
      </c>
    </row>
    <row r="1599" spans="1:7" s="123" customFormat="1" ht="18" customHeight="1">
      <c r="A1599" s="4" t="s">
        <v>153</v>
      </c>
      <c r="B1599" s="4" t="s">
        <v>247</v>
      </c>
      <c r="C1599" s="4" t="s">
        <v>153</v>
      </c>
      <c r="D1599" s="4" t="s">
        <v>157</v>
      </c>
      <c r="E1599" s="8">
        <v>1462</v>
      </c>
      <c r="F1599" s="8">
        <v>0</v>
      </c>
      <c r="G1599" s="8">
        <v>0</v>
      </c>
    </row>
    <row r="1600" spans="1:7" s="123" customFormat="1" ht="18" customHeight="1">
      <c r="A1600" s="4" t="s">
        <v>153</v>
      </c>
      <c r="B1600" s="4" t="s">
        <v>154</v>
      </c>
      <c r="C1600" s="4" t="s">
        <v>158</v>
      </c>
      <c r="D1600" s="4" t="s">
        <v>159</v>
      </c>
      <c r="E1600" s="8">
        <v>20501</v>
      </c>
      <c r="F1600" s="8">
        <v>0</v>
      </c>
      <c r="G1600" s="8">
        <v>0</v>
      </c>
    </row>
    <row r="1601" spans="1:7" s="123" customFormat="1" ht="18" customHeight="1">
      <c r="A1601" s="4" t="s">
        <v>153</v>
      </c>
      <c r="B1601" s="4" t="s">
        <v>154</v>
      </c>
      <c r="C1601" s="4" t="s">
        <v>139</v>
      </c>
      <c r="D1601" s="4" t="s">
        <v>140</v>
      </c>
      <c r="E1601" s="8">
        <v>23673</v>
      </c>
      <c r="F1601" s="8">
        <v>4167817</v>
      </c>
      <c r="G1601" s="8">
        <v>0</v>
      </c>
    </row>
    <row r="1602" spans="1:7" s="123" customFormat="1" ht="18" customHeight="1">
      <c r="A1602" s="4" t="s">
        <v>153</v>
      </c>
      <c r="B1602" s="4" t="s">
        <v>154</v>
      </c>
      <c r="C1602" s="4" t="s">
        <v>160</v>
      </c>
      <c r="D1602" s="4" t="s">
        <v>161</v>
      </c>
      <c r="E1602" s="8">
        <v>8437</v>
      </c>
      <c r="F1602" s="8">
        <v>0</v>
      </c>
      <c r="G1602" s="8">
        <v>0</v>
      </c>
    </row>
    <row r="1603" spans="1:7" s="123" customFormat="1" ht="18" customHeight="1">
      <c r="A1603" s="4" t="s">
        <v>153</v>
      </c>
      <c r="B1603" s="4" t="s">
        <v>154</v>
      </c>
      <c r="C1603" s="4" t="s">
        <v>160</v>
      </c>
      <c r="D1603" s="4" t="s">
        <v>162</v>
      </c>
      <c r="E1603" s="8">
        <v>166968</v>
      </c>
      <c r="F1603" s="8">
        <v>307031</v>
      </c>
      <c r="G1603" s="8">
        <v>16204</v>
      </c>
    </row>
    <row r="1604" spans="1:7" s="123" customFormat="1" ht="18" customHeight="1">
      <c r="A1604" s="4" t="s">
        <v>153</v>
      </c>
      <c r="B1604" s="4" t="s">
        <v>154</v>
      </c>
      <c r="C1604" s="4" t="s">
        <v>160</v>
      </c>
      <c r="D1604" s="4" t="s">
        <v>163</v>
      </c>
      <c r="E1604" s="8">
        <v>0</v>
      </c>
      <c r="F1604" s="8">
        <v>0</v>
      </c>
      <c r="G1604" s="8">
        <v>0</v>
      </c>
    </row>
    <row r="1605" spans="1:7" s="123" customFormat="1" ht="18" customHeight="1">
      <c r="A1605" s="4" t="s">
        <v>153</v>
      </c>
      <c r="B1605" s="4" t="s">
        <v>154</v>
      </c>
      <c r="C1605" s="4" t="s">
        <v>141</v>
      </c>
      <c r="D1605" s="4" t="s">
        <v>142</v>
      </c>
      <c r="E1605" s="8">
        <v>61317</v>
      </c>
      <c r="F1605" s="8">
        <v>158254</v>
      </c>
      <c r="G1605" s="8">
        <v>1296</v>
      </c>
    </row>
    <row r="1606" spans="1:7" s="123" customFormat="1" ht="18" customHeight="1">
      <c r="A1606" s="4" t="s">
        <v>153</v>
      </c>
      <c r="B1606" s="4" t="s">
        <v>154</v>
      </c>
      <c r="C1606" s="4" t="s">
        <v>149</v>
      </c>
      <c r="D1606" s="4" t="s">
        <v>150</v>
      </c>
      <c r="E1606" s="8">
        <v>138342</v>
      </c>
      <c r="F1606" s="8">
        <v>788843</v>
      </c>
      <c r="G1606" s="8">
        <v>0</v>
      </c>
    </row>
    <row r="1607" spans="1:7" s="123" customFormat="1" ht="18" customHeight="1">
      <c r="A1607" s="4" t="s">
        <v>153</v>
      </c>
      <c r="B1607" s="4" t="s">
        <v>154</v>
      </c>
      <c r="C1607" s="4" t="s">
        <v>208</v>
      </c>
      <c r="D1607" s="4" t="s">
        <v>209</v>
      </c>
      <c r="E1607" s="8">
        <v>59634</v>
      </c>
      <c r="F1607" s="8">
        <v>8238</v>
      </c>
      <c r="G1607" s="8">
        <v>0</v>
      </c>
    </row>
    <row r="1608" spans="1:7" s="123" customFormat="1" ht="18" customHeight="1">
      <c r="A1608" s="4" t="s">
        <v>153</v>
      </c>
      <c r="B1608" s="4" t="s">
        <v>154</v>
      </c>
      <c r="C1608" s="4" t="s">
        <v>164</v>
      </c>
      <c r="D1608" s="4" t="s">
        <v>268</v>
      </c>
      <c r="E1608" s="8">
        <v>26</v>
      </c>
      <c r="F1608" s="8">
        <v>0</v>
      </c>
      <c r="G1608" s="8">
        <v>0</v>
      </c>
    </row>
    <row r="1609" spans="1:7" s="123" customFormat="1" ht="18" customHeight="1">
      <c r="A1609" s="4" t="s">
        <v>153</v>
      </c>
      <c r="B1609" s="4" t="s">
        <v>154</v>
      </c>
      <c r="C1609" s="4" t="s">
        <v>164</v>
      </c>
      <c r="D1609" s="4" t="s">
        <v>165</v>
      </c>
      <c r="E1609" s="8">
        <v>40</v>
      </c>
      <c r="F1609" s="8">
        <v>0</v>
      </c>
      <c r="G1609" s="8">
        <v>0</v>
      </c>
    </row>
    <row r="1610" spans="1:7" s="123" customFormat="1" ht="18" customHeight="1">
      <c r="A1610" s="4" t="s">
        <v>153</v>
      </c>
      <c r="B1610" s="4" t="s">
        <v>154</v>
      </c>
      <c r="C1610" s="4" t="s">
        <v>210</v>
      </c>
      <c r="D1610" s="4" t="s">
        <v>211</v>
      </c>
      <c r="E1610" s="8">
        <v>377</v>
      </c>
      <c r="F1610" s="8">
        <v>55684</v>
      </c>
      <c r="G1610" s="8">
        <v>0</v>
      </c>
    </row>
    <row r="1611" spans="1:7" s="123" customFormat="1" ht="18" customHeight="1">
      <c r="A1611" s="4" t="s">
        <v>153</v>
      </c>
      <c r="B1611" s="4" t="s">
        <v>154</v>
      </c>
      <c r="C1611" s="4" t="s">
        <v>166</v>
      </c>
      <c r="D1611" s="4" t="s">
        <v>167</v>
      </c>
      <c r="E1611" s="8">
        <v>141866</v>
      </c>
      <c r="F1611" s="8">
        <v>285345</v>
      </c>
      <c r="G1611" s="8">
        <v>0</v>
      </c>
    </row>
    <row r="1612" spans="1:7" s="123" customFormat="1" ht="18" customHeight="1">
      <c r="A1612" s="4" t="s">
        <v>153</v>
      </c>
      <c r="B1612" s="4" t="s">
        <v>154</v>
      </c>
      <c r="C1612" s="4" t="s">
        <v>166</v>
      </c>
      <c r="D1612" s="4" t="s">
        <v>242</v>
      </c>
      <c r="E1612" s="8">
        <v>12898</v>
      </c>
      <c r="F1612" s="8">
        <v>9357</v>
      </c>
      <c r="G1612" s="8">
        <v>0</v>
      </c>
    </row>
    <row r="1613" spans="1:7" s="123" customFormat="1" ht="18" customHeight="1">
      <c r="A1613" s="4" t="s">
        <v>153</v>
      </c>
      <c r="B1613" s="4" t="s">
        <v>154</v>
      </c>
      <c r="C1613" s="4" t="s">
        <v>166</v>
      </c>
      <c r="D1613" s="4" t="s">
        <v>245</v>
      </c>
      <c r="E1613" s="8">
        <v>0</v>
      </c>
      <c r="F1613" s="8">
        <v>0</v>
      </c>
      <c r="G1613" s="8">
        <v>0</v>
      </c>
    </row>
    <row r="1614" spans="1:7" s="123" customFormat="1" ht="18" customHeight="1">
      <c r="A1614" s="4" t="s">
        <v>153</v>
      </c>
      <c r="B1614" s="4" t="s">
        <v>154</v>
      </c>
      <c r="C1614" s="4" t="s">
        <v>166</v>
      </c>
      <c r="D1614" s="4" t="s">
        <v>246</v>
      </c>
      <c r="E1614" s="8">
        <v>11</v>
      </c>
      <c r="F1614" s="8">
        <v>0</v>
      </c>
      <c r="G1614" s="8">
        <v>0</v>
      </c>
    </row>
    <row r="1615" spans="1:7" s="123" customFormat="1" ht="18" customHeight="1">
      <c r="A1615" s="4" t="s">
        <v>153</v>
      </c>
      <c r="B1615" s="4" t="s">
        <v>154</v>
      </c>
      <c r="C1615" s="4" t="s">
        <v>212</v>
      </c>
      <c r="D1615" s="4" t="s">
        <v>213</v>
      </c>
      <c r="E1615" s="8">
        <v>19713</v>
      </c>
      <c r="F1615" s="8">
        <v>168</v>
      </c>
      <c r="G1615" s="8">
        <v>0</v>
      </c>
    </row>
    <row r="1616" spans="1:7" s="123" customFormat="1" ht="18" customHeight="1">
      <c r="A1616" s="4" t="s">
        <v>153</v>
      </c>
      <c r="B1616" s="4" t="s">
        <v>154</v>
      </c>
      <c r="C1616" s="4" t="s">
        <v>212</v>
      </c>
      <c r="D1616" s="4" t="s">
        <v>277</v>
      </c>
      <c r="E1616" s="8">
        <v>393</v>
      </c>
      <c r="F1616" s="8">
        <v>302</v>
      </c>
      <c r="G1616" s="8">
        <v>0</v>
      </c>
    </row>
    <row r="1617" spans="1:7" s="123" customFormat="1" ht="18" customHeight="1">
      <c r="A1617" s="4" t="s">
        <v>153</v>
      </c>
      <c r="B1617" s="4" t="s">
        <v>154</v>
      </c>
      <c r="C1617" s="4" t="s">
        <v>168</v>
      </c>
      <c r="D1617" s="4" t="s">
        <v>169</v>
      </c>
      <c r="E1617" s="8">
        <v>14</v>
      </c>
      <c r="F1617" s="8">
        <v>0</v>
      </c>
      <c r="G1617" s="8">
        <v>0</v>
      </c>
    </row>
    <row r="1618" spans="1:7" s="123" customFormat="1" ht="18" customHeight="1">
      <c r="A1618" s="4" t="s">
        <v>153</v>
      </c>
      <c r="B1618" s="4" t="s">
        <v>154</v>
      </c>
      <c r="C1618" s="4" t="s">
        <v>168</v>
      </c>
      <c r="D1618" s="4" t="s">
        <v>282</v>
      </c>
      <c r="E1618" s="8">
        <v>48</v>
      </c>
      <c r="F1618" s="8">
        <v>0</v>
      </c>
      <c r="G1618" s="8">
        <v>0</v>
      </c>
    </row>
    <row r="1619" spans="1:7" s="123" customFormat="1" ht="18" customHeight="1">
      <c r="A1619" s="4" t="s">
        <v>153</v>
      </c>
      <c r="B1619" s="4" t="s">
        <v>154</v>
      </c>
      <c r="C1619" s="4" t="s">
        <v>143</v>
      </c>
      <c r="D1619" s="4" t="s">
        <v>144</v>
      </c>
      <c r="E1619" s="8">
        <v>79</v>
      </c>
      <c r="F1619" s="8">
        <v>67808</v>
      </c>
      <c r="G1619" s="8">
        <v>0</v>
      </c>
    </row>
    <row r="1620" spans="1:7" s="123" customFormat="1" ht="18" customHeight="1">
      <c r="A1620" s="4" t="s">
        <v>153</v>
      </c>
      <c r="B1620" s="4" t="s">
        <v>154</v>
      </c>
      <c r="C1620" s="4" t="s">
        <v>170</v>
      </c>
      <c r="D1620" s="4" t="s">
        <v>171</v>
      </c>
      <c r="E1620" s="8">
        <v>868</v>
      </c>
      <c r="F1620" s="8">
        <v>1505</v>
      </c>
      <c r="G1620" s="8">
        <v>0</v>
      </c>
    </row>
    <row r="1621" spans="1:7" s="123" customFormat="1" ht="18" customHeight="1">
      <c r="A1621" s="4" t="s">
        <v>153</v>
      </c>
      <c r="B1621" s="4" t="s">
        <v>154</v>
      </c>
      <c r="C1621" s="4" t="s">
        <v>151</v>
      </c>
      <c r="D1621" s="4" t="s">
        <v>152</v>
      </c>
      <c r="E1621" s="8">
        <v>64998</v>
      </c>
      <c r="F1621" s="8">
        <v>167533</v>
      </c>
      <c r="G1621" s="8">
        <v>0</v>
      </c>
    </row>
    <row r="1622" spans="1:7" s="123" customFormat="1" ht="18" customHeight="1">
      <c r="A1622" s="4" t="s">
        <v>153</v>
      </c>
      <c r="B1622" s="4" t="s">
        <v>154</v>
      </c>
      <c r="C1622" s="4" t="s">
        <v>220</v>
      </c>
      <c r="D1622" s="4" t="s">
        <v>221</v>
      </c>
      <c r="E1622" s="8">
        <v>1</v>
      </c>
      <c r="F1622" s="8">
        <v>0</v>
      </c>
      <c r="G1622" s="8">
        <v>0</v>
      </c>
    </row>
    <row r="1623" spans="1:7" s="123" customFormat="1" ht="18" customHeight="1">
      <c r="A1623" s="4" t="s">
        <v>153</v>
      </c>
      <c r="B1623" s="4" t="s">
        <v>154</v>
      </c>
      <c r="C1623" s="4" t="s">
        <v>173</v>
      </c>
      <c r="D1623" s="4" t="s">
        <v>278</v>
      </c>
      <c r="E1623" s="8">
        <v>295</v>
      </c>
      <c r="F1623" s="8">
        <v>215</v>
      </c>
      <c r="G1623" s="8">
        <v>0</v>
      </c>
    </row>
    <row r="1624" spans="1:7" s="123" customFormat="1" ht="18" customHeight="1">
      <c r="A1624" s="4" t="s">
        <v>153</v>
      </c>
      <c r="B1624" s="4" t="s">
        <v>154</v>
      </c>
      <c r="C1624" s="4" t="s">
        <v>173</v>
      </c>
      <c r="D1624" s="4" t="s">
        <v>222</v>
      </c>
      <c r="E1624" s="8">
        <v>168967</v>
      </c>
      <c r="F1624" s="8">
        <v>247225</v>
      </c>
      <c r="G1624" s="8">
        <v>0</v>
      </c>
    </row>
    <row r="1625" spans="1:7" s="123" customFormat="1" ht="18" customHeight="1">
      <c r="A1625" s="4" t="s">
        <v>153</v>
      </c>
      <c r="B1625" s="4" t="s">
        <v>154</v>
      </c>
      <c r="C1625" s="4" t="s">
        <v>173</v>
      </c>
      <c r="D1625" s="4" t="s">
        <v>223</v>
      </c>
      <c r="E1625" s="8">
        <v>0</v>
      </c>
      <c r="F1625" s="8">
        <v>0</v>
      </c>
      <c r="G1625" s="8">
        <v>0</v>
      </c>
    </row>
    <row r="1626" spans="1:7" s="123" customFormat="1" ht="18" customHeight="1">
      <c r="A1626" s="4" t="s">
        <v>153</v>
      </c>
      <c r="B1626" s="4" t="s">
        <v>154</v>
      </c>
      <c r="C1626" s="4" t="s">
        <v>173</v>
      </c>
      <c r="D1626" s="4" t="s">
        <v>174</v>
      </c>
      <c r="E1626" s="8">
        <v>738</v>
      </c>
      <c r="F1626" s="8">
        <v>73</v>
      </c>
      <c r="G1626" s="8">
        <v>0</v>
      </c>
    </row>
    <row r="1627" spans="1:7" s="123" customFormat="1" ht="18" customHeight="1">
      <c r="A1627" s="4" t="s">
        <v>153</v>
      </c>
      <c r="B1627" s="4" t="s">
        <v>154</v>
      </c>
      <c r="C1627" s="4" t="s">
        <v>173</v>
      </c>
      <c r="D1627" s="4" t="s">
        <v>264</v>
      </c>
      <c r="E1627" s="8">
        <v>18159</v>
      </c>
      <c r="F1627" s="8">
        <v>63981</v>
      </c>
      <c r="G1627" s="8">
        <v>0</v>
      </c>
    </row>
    <row r="1628" spans="1:7" s="123" customFormat="1" ht="18" customHeight="1">
      <c r="A1628" s="4" t="s">
        <v>153</v>
      </c>
      <c r="B1628" s="4" t="s">
        <v>154</v>
      </c>
      <c r="C1628" s="4" t="s">
        <v>175</v>
      </c>
      <c r="D1628" s="4" t="s">
        <v>239</v>
      </c>
      <c r="E1628" s="8">
        <v>0</v>
      </c>
      <c r="F1628" s="8">
        <v>17943</v>
      </c>
      <c r="G1628" s="8">
        <v>0</v>
      </c>
    </row>
    <row r="1629" spans="1:7" s="123" customFormat="1" ht="18" customHeight="1">
      <c r="A1629" s="4" t="s">
        <v>153</v>
      </c>
      <c r="B1629" s="4" t="s">
        <v>154</v>
      </c>
      <c r="C1629" s="4" t="s">
        <v>175</v>
      </c>
      <c r="D1629" s="4" t="s">
        <v>176</v>
      </c>
      <c r="E1629" s="8">
        <v>199248</v>
      </c>
      <c r="F1629" s="8">
        <v>396534</v>
      </c>
      <c r="G1629" s="8">
        <v>0</v>
      </c>
    </row>
    <row r="1630" spans="1:7" s="123" customFormat="1" ht="18" customHeight="1">
      <c r="A1630" s="4" t="s">
        <v>153</v>
      </c>
      <c r="B1630" s="4" t="s">
        <v>154</v>
      </c>
      <c r="C1630" s="4" t="s">
        <v>175</v>
      </c>
      <c r="D1630" s="4" t="s">
        <v>177</v>
      </c>
      <c r="E1630" s="8">
        <v>122103</v>
      </c>
      <c r="F1630" s="8">
        <v>0</v>
      </c>
      <c r="G1630" s="8">
        <v>0</v>
      </c>
    </row>
    <row r="1631" spans="1:7" s="123" customFormat="1" ht="18" customHeight="1">
      <c r="A1631" s="4" t="s">
        <v>153</v>
      </c>
      <c r="B1631" s="4" t="s">
        <v>154</v>
      </c>
      <c r="C1631" s="4" t="s">
        <v>178</v>
      </c>
      <c r="D1631" s="4" t="s">
        <v>179</v>
      </c>
      <c r="E1631" s="8">
        <v>8362</v>
      </c>
      <c r="F1631" s="8">
        <v>10</v>
      </c>
      <c r="G1631" s="8">
        <v>0</v>
      </c>
    </row>
    <row r="1632" spans="1:7" s="123" customFormat="1" ht="18" customHeight="1">
      <c r="A1632" s="4" t="s">
        <v>153</v>
      </c>
      <c r="B1632" s="4" t="s">
        <v>154</v>
      </c>
      <c r="C1632" s="4" t="s">
        <v>180</v>
      </c>
      <c r="D1632" s="4" t="s">
        <v>181</v>
      </c>
      <c r="E1632" s="8">
        <v>158224</v>
      </c>
      <c r="F1632" s="8">
        <v>369351</v>
      </c>
      <c r="G1632" s="8">
        <v>2</v>
      </c>
    </row>
    <row r="1633" spans="1:7" s="123" customFormat="1" ht="18" customHeight="1">
      <c r="A1633" s="4" t="s">
        <v>153</v>
      </c>
      <c r="B1633" s="4" t="s">
        <v>154</v>
      </c>
      <c r="C1633" s="4" t="s">
        <v>182</v>
      </c>
      <c r="D1633" s="4" t="s">
        <v>183</v>
      </c>
      <c r="E1633" s="8">
        <v>14686</v>
      </c>
      <c r="F1633" s="8">
        <v>28187</v>
      </c>
      <c r="G1633" s="8">
        <v>20</v>
      </c>
    </row>
    <row r="1634" spans="1:7" s="123" customFormat="1" ht="18" customHeight="1">
      <c r="A1634" s="4" t="s">
        <v>153</v>
      </c>
      <c r="B1634" s="4" t="s">
        <v>154</v>
      </c>
      <c r="C1634" s="4" t="s">
        <v>182</v>
      </c>
      <c r="D1634" s="4" t="s">
        <v>249</v>
      </c>
      <c r="E1634" s="8">
        <v>58</v>
      </c>
      <c r="F1634" s="8">
        <v>0</v>
      </c>
      <c r="G1634" s="8">
        <v>0</v>
      </c>
    </row>
    <row r="1635" spans="1:7" s="123" customFormat="1" ht="18" customHeight="1">
      <c r="A1635" s="4" t="s">
        <v>153</v>
      </c>
      <c r="B1635" s="4" t="s">
        <v>154</v>
      </c>
      <c r="C1635" s="4" t="s">
        <v>182</v>
      </c>
      <c r="D1635" s="4" t="s">
        <v>233</v>
      </c>
      <c r="E1635" s="8">
        <v>26896</v>
      </c>
      <c r="F1635" s="8">
        <v>0</v>
      </c>
      <c r="G1635" s="8">
        <v>0</v>
      </c>
    </row>
    <row r="1636" spans="1:7" s="123" customFormat="1" ht="18" customHeight="1">
      <c r="A1636" s="4" t="s">
        <v>153</v>
      </c>
      <c r="B1636" s="4" t="s">
        <v>154</v>
      </c>
      <c r="C1636" s="4" t="s">
        <v>184</v>
      </c>
      <c r="D1636" s="4" t="s">
        <v>185</v>
      </c>
      <c r="E1636" s="8">
        <v>132</v>
      </c>
      <c r="F1636" s="8">
        <v>0</v>
      </c>
      <c r="G1636" s="8">
        <v>0</v>
      </c>
    </row>
    <row r="1637" spans="1:7" s="123" customFormat="1" ht="18" customHeight="1">
      <c r="A1637" s="4" t="s">
        <v>153</v>
      </c>
      <c r="B1637" s="4" t="s">
        <v>154</v>
      </c>
      <c r="C1637" s="4" t="s">
        <v>153</v>
      </c>
      <c r="D1637" s="4" t="s">
        <v>305</v>
      </c>
      <c r="E1637" s="8">
        <v>672</v>
      </c>
      <c r="F1637" s="8">
        <v>303</v>
      </c>
      <c r="G1637" s="8">
        <v>0</v>
      </c>
    </row>
    <row r="1638" spans="1:7" s="123" customFormat="1" ht="18" customHeight="1">
      <c r="A1638" s="4" t="s">
        <v>153</v>
      </c>
      <c r="B1638" s="4" t="s">
        <v>154</v>
      </c>
      <c r="C1638" s="4" t="s">
        <v>153</v>
      </c>
      <c r="D1638" s="4" t="s">
        <v>247</v>
      </c>
      <c r="E1638" s="8">
        <v>182</v>
      </c>
      <c r="F1638" s="8">
        <v>0</v>
      </c>
      <c r="G1638" s="8">
        <v>0</v>
      </c>
    </row>
    <row r="1639" spans="1:7" s="123" customFormat="1" ht="18" customHeight="1">
      <c r="A1639" s="4" t="s">
        <v>153</v>
      </c>
      <c r="B1639" s="4" t="s">
        <v>154</v>
      </c>
      <c r="C1639" s="4" t="s">
        <v>153</v>
      </c>
      <c r="D1639" s="4" t="s">
        <v>154</v>
      </c>
      <c r="E1639" s="8">
        <v>1352</v>
      </c>
      <c r="F1639" s="8">
        <v>0</v>
      </c>
      <c r="G1639" s="8">
        <v>0</v>
      </c>
    </row>
    <row r="1640" spans="1:7" s="123" customFormat="1" ht="18" customHeight="1">
      <c r="A1640" s="4" t="s">
        <v>153</v>
      </c>
      <c r="B1640" s="4" t="s">
        <v>154</v>
      </c>
      <c r="C1640" s="4" t="s">
        <v>153</v>
      </c>
      <c r="D1640" s="4" t="s">
        <v>306</v>
      </c>
      <c r="E1640" s="8">
        <v>127</v>
      </c>
      <c r="F1640" s="8">
        <v>0</v>
      </c>
      <c r="G1640" s="8">
        <v>0</v>
      </c>
    </row>
    <row r="1641" spans="1:7" s="123" customFormat="1" ht="18" customHeight="1">
      <c r="A1641" s="4" t="s">
        <v>153</v>
      </c>
      <c r="B1641" s="4" t="s">
        <v>154</v>
      </c>
      <c r="C1641" s="4" t="s">
        <v>153</v>
      </c>
      <c r="D1641" s="4" t="s">
        <v>279</v>
      </c>
      <c r="E1641" s="8">
        <v>89</v>
      </c>
      <c r="F1641" s="8">
        <v>0</v>
      </c>
      <c r="G1641" s="8">
        <v>0</v>
      </c>
    </row>
    <row r="1642" spans="1:7" s="123" customFormat="1" ht="18" customHeight="1">
      <c r="A1642" s="4" t="s">
        <v>153</v>
      </c>
      <c r="B1642" s="4" t="s">
        <v>154</v>
      </c>
      <c r="C1642" s="4" t="s">
        <v>153</v>
      </c>
      <c r="D1642" s="4" t="s">
        <v>155</v>
      </c>
      <c r="E1642" s="8">
        <v>0</v>
      </c>
      <c r="F1642" s="8">
        <v>0</v>
      </c>
      <c r="G1642" s="8">
        <v>0</v>
      </c>
    </row>
    <row r="1643" spans="1:7" s="123" customFormat="1" ht="18" customHeight="1">
      <c r="A1643" s="4" t="s">
        <v>153</v>
      </c>
      <c r="B1643" s="4" t="s">
        <v>154</v>
      </c>
      <c r="C1643" s="4" t="s">
        <v>153</v>
      </c>
      <c r="D1643" s="4" t="s">
        <v>156</v>
      </c>
      <c r="E1643" s="8">
        <v>0</v>
      </c>
      <c r="F1643" s="8">
        <v>0</v>
      </c>
      <c r="G1643" s="8">
        <v>0</v>
      </c>
    </row>
    <row r="1644" spans="1:7" s="123" customFormat="1" ht="18" customHeight="1">
      <c r="A1644" s="4" t="s">
        <v>153</v>
      </c>
      <c r="B1644" s="4" t="s">
        <v>154</v>
      </c>
      <c r="C1644" s="4" t="s">
        <v>153</v>
      </c>
      <c r="D1644" s="4" t="s">
        <v>186</v>
      </c>
      <c r="E1644" s="8">
        <v>900</v>
      </c>
      <c r="F1644" s="8">
        <v>1</v>
      </c>
      <c r="G1644" s="8">
        <v>0</v>
      </c>
    </row>
    <row r="1645" spans="1:7" s="123" customFormat="1" ht="18" customHeight="1">
      <c r="A1645" s="4" t="s">
        <v>153</v>
      </c>
      <c r="B1645" s="4" t="s">
        <v>154</v>
      </c>
      <c r="C1645" s="4" t="s">
        <v>153</v>
      </c>
      <c r="D1645" s="4" t="s">
        <v>157</v>
      </c>
      <c r="E1645" s="8">
        <v>976</v>
      </c>
      <c r="F1645" s="8">
        <v>330289</v>
      </c>
      <c r="G1645" s="8">
        <v>2000</v>
      </c>
    </row>
    <row r="1646" spans="1:7" s="123" customFormat="1" ht="18" customHeight="1">
      <c r="A1646" s="4" t="s">
        <v>153</v>
      </c>
      <c r="B1646" s="4" t="s">
        <v>306</v>
      </c>
      <c r="C1646" s="4" t="s">
        <v>173</v>
      </c>
      <c r="D1646" s="4" t="s">
        <v>264</v>
      </c>
      <c r="E1646" s="8">
        <v>889</v>
      </c>
      <c r="F1646" s="8">
        <v>361</v>
      </c>
      <c r="G1646" s="8">
        <v>0</v>
      </c>
    </row>
    <row r="1647" spans="1:7" s="123" customFormat="1" ht="18" customHeight="1">
      <c r="A1647" s="4" t="s">
        <v>153</v>
      </c>
      <c r="B1647" s="4" t="s">
        <v>306</v>
      </c>
      <c r="C1647" s="4" t="s">
        <v>153</v>
      </c>
      <c r="D1647" s="4" t="s">
        <v>305</v>
      </c>
      <c r="E1647" s="8">
        <v>1</v>
      </c>
      <c r="F1647" s="8">
        <v>0</v>
      </c>
      <c r="G1647" s="8">
        <v>0</v>
      </c>
    </row>
    <row r="1648" spans="1:7" s="123" customFormat="1" ht="18" customHeight="1">
      <c r="A1648" s="4" t="s">
        <v>153</v>
      </c>
      <c r="B1648" s="4" t="s">
        <v>306</v>
      </c>
      <c r="C1648" s="4" t="s">
        <v>153</v>
      </c>
      <c r="D1648" s="4" t="s">
        <v>247</v>
      </c>
      <c r="E1648" s="8">
        <v>95</v>
      </c>
      <c r="F1648" s="8">
        <v>2</v>
      </c>
      <c r="G1648" s="8">
        <v>0</v>
      </c>
    </row>
    <row r="1649" spans="1:7" s="123" customFormat="1" ht="18" customHeight="1">
      <c r="A1649" s="4" t="s">
        <v>153</v>
      </c>
      <c r="B1649" s="4" t="s">
        <v>306</v>
      </c>
      <c r="C1649" s="4" t="s">
        <v>153</v>
      </c>
      <c r="D1649" s="4" t="s">
        <v>154</v>
      </c>
      <c r="E1649" s="8">
        <v>145</v>
      </c>
      <c r="F1649" s="8">
        <v>0</v>
      </c>
      <c r="G1649" s="8">
        <v>0</v>
      </c>
    </row>
    <row r="1650" spans="1:7" s="123" customFormat="1" ht="18" customHeight="1">
      <c r="A1650" s="4" t="s">
        <v>153</v>
      </c>
      <c r="B1650" s="4" t="s">
        <v>306</v>
      </c>
      <c r="C1650" s="4" t="s">
        <v>153</v>
      </c>
      <c r="D1650" s="4" t="s">
        <v>306</v>
      </c>
      <c r="E1650" s="8">
        <v>5</v>
      </c>
      <c r="F1650" s="8">
        <v>0</v>
      </c>
      <c r="G1650" s="8">
        <v>0</v>
      </c>
    </row>
    <row r="1651" spans="1:7" s="123" customFormat="1" ht="18" customHeight="1">
      <c r="A1651" s="4" t="s">
        <v>153</v>
      </c>
      <c r="B1651" s="4" t="s">
        <v>306</v>
      </c>
      <c r="C1651" s="4" t="s">
        <v>153</v>
      </c>
      <c r="D1651" s="4" t="s">
        <v>279</v>
      </c>
      <c r="E1651" s="8">
        <v>669</v>
      </c>
      <c r="F1651" s="8">
        <v>93</v>
      </c>
      <c r="G1651" s="8">
        <v>0</v>
      </c>
    </row>
    <row r="1652" spans="1:7" s="123" customFormat="1" ht="18" customHeight="1">
      <c r="A1652" s="4" t="s">
        <v>153</v>
      </c>
      <c r="B1652" s="4" t="s">
        <v>306</v>
      </c>
      <c r="C1652" s="4" t="s">
        <v>153</v>
      </c>
      <c r="D1652" s="4" t="s">
        <v>155</v>
      </c>
      <c r="E1652" s="8">
        <v>1</v>
      </c>
      <c r="F1652" s="8">
        <v>0</v>
      </c>
      <c r="G1652" s="8">
        <v>0</v>
      </c>
    </row>
    <row r="1653" spans="1:7" s="123" customFormat="1" ht="18" customHeight="1">
      <c r="A1653" s="4" t="s">
        <v>153</v>
      </c>
      <c r="B1653" s="4" t="s">
        <v>306</v>
      </c>
      <c r="C1653" s="4" t="s">
        <v>153</v>
      </c>
      <c r="D1653" s="4" t="s">
        <v>186</v>
      </c>
      <c r="E1653" s="8">
        <v>14894</v>
      </c>
      <c r="F1653" s="8">
        <v>1905</v>
      </c>
      <c r="G1653" s="8">
        <v>0</v>
      </c>
    </row>
    <row r="1654" spans="1:7" s="123" customFormat="1" ht="18" customHeight="1">
      <c r="A1654" s="4" t="s">
        <v>153</v>
      </c>
      <c r="B1654" s="4" t="s">
        <v>306</v>
      </c>
      <c r="C1654" s="4" t="s">
        <v>153</v>
      </c>
      <c r="D1654" s="4" t="s">
        <v>157</v>
      </c>
      <c r="E1654" s="8">
        <v>1405</v>
      </c>
      <c r="F1654" s="8">
        <v>0</v>
      </c>
      <c r="G1654" s="8">
        <v>0</v>
      </c>
    </row>
    <row r="1655" spans="1:7" s="123" customFormat="1" ht="18" customHeight="1">
      <c r="A1655" s="4" t="s">
        <v>153</v>
      </c>
      <c r="B1655" s="4" t="s">
        <v>279</v>
      </c>
      <c r="C1655" s="4" t="s">
        <v>212</v>
      </c>
      <c r="D1655" s="4" t="s">
        <v>213</v>
      </c>
      <c r="E1655" s="8">
        <v>51</v>
      </c>
      <c r="F1655" s="8">
        <v>0</v>
      </c>
      <c r="G1655" s="8">
        <v>0</v>
      </c>
    </row>
    <row r="1656" spans="1:7" s="123" customFormat="1" ht="18" customHeight="1">
      <c r="A1656" s="4" t="s">
        <v>153</v>
      </c>
      <c r="B1656" s="4" t="s">
        <v>279</v>
      </c>
      <c r="C1656" s="4" t="s">
        <v>168</v>
      </c>
      <c r="D1656" s="4" t="s">
        <v>169</v>
      </c>
      <c r="E1656" s="8">
        <v>14016</v>
      </c>
      <c r="F1656" s="8">
        <v>7626</v>
      </c>
      <c r="G1656" s="8">
        <v>0</v>
      </c>
    </row>
    <row r="1657" spans="1:7" s="123" customFormat="1" ht="18" customHeight="1">
      <c r="A1657" s="4" t="s">
        <v>153</v>
      </c>
      <c r="B1657" s="4" t="s">
        <v>279</v>
      </c>
      <c r="C1657" s="4" t="s">
        <v>168</v>
      </c>
      <c r="D1657" s="4" t="s">
        <v>282</v>
      </c>
      <c r="E1657" s="8">
        <v>91</v>
      </c>
      <c r="F1657" s="8">
        <v>0</v>
      </c>
      <c r="G1657" s="8">
        <v>0</v>
      </c>
    </row>
    <row r="1658" spans="1:7" s="123" customFormat="1" ht="18" customHeight="1">
      <c r="A1658" s="4" t="s">
        <v>153</v>
      </c>
      <c r="B1658" s="4" t="s">
        <v>279</v>
      </c>
      <c r="C1658" s="4" t="s">
        <v>173</v>
      </c>
      <c r="D1658" s="4" t="s">
        <v>278</v>
      </c>
      <c r="E1658" s="8">
        <v>1</v>
      </c>
      <c r="F1658" s="8">
        <v>0</v>
      </c>
      <c r="G1658" s="8">
        <v>0</v>
      </c>
    </row>
    <row r="1659" spans="1:7" s="123" customFormat="1" ht="18" customHeight="1">
      <c r="A1659" s="4" t="s">
        <v>153</v>
      </c>
      <c r="B1659" s="4" t="s">
        <v>279</v>
      </c>
      <c r="C1659" s="4" t="s">
        <v>173</v>
      </c>
      <c r="D1659" s="4" t="s">
        <v>222</v>
      </c>
      <c r="E1659" s="8">
        <v>199</v>
      </c>
      <c r="F1659" s="8">
        <v>0</v>
      </c>
      <c r="G1659" s="8">
        <v>0</v>
      </c>
    </row>
    <row r="1660" spans="1:7" s="123" customFormat="1" ht="18" customHeight="1">
      <c r="A1660" s="4" t="s">
        <v>153</v>
      </c>
      <c r="B1660" s="4" t="s">
        <v>279</v>
      </c>
      <c r="C1660" s="4" t="s">
        <v>173</v>
      </c>
      <c r="D1660" s="4" t="s">
        <v>223</v>
      </c>
      <c r="E1660" s="8">
        <v>15</v>
      </c>
      <c r="F1660" s="8">
        <v>0</v>
      </c>
      <c r="G1660" s="8">
        <v>0</v>
      </c>
    </row>
    <row r="1661" spans="1:7" s="123" customFormat="1" ht="18" customHeight="1">
      <c r="A1661" s="4" t="s">
        <v>153</v>
      </c>
      <c r="B1661" s="4" t="s">
        <v>279</v>
      </c>
      <c r="C1661" s="4" t="s">
        <v>173</v>
      </c>
      <c r="D1661" s="4" t="s">
        <v>174</v>
      </c>
      <c r="E1661" s="8">
        <v>20</v>
      </c>
      <c r="F1661" s="8">
        <v>0</v>
      </c>
      <c r="G1661" s="8">
        <v>0</v>
      </c>
    </row>
    <row r="1662" spans="1:7" s="123" customFormat="1" ht="18" customHeight="1">
      <c r="A1662" s="4" t="s">
        <v>153</v>
      </c>
      <c r="B1662" s="4" t="s">
        <v>279</v>
      </c>
      <c r="C1662" s="4" t="s">
        <v>175</v>
      </c>
      <c r="D1662" s="4" t="s">
        <v>177</v>
      </c>
      <c r="E1662" s="8">
        <v>0</v>
      </c>
      <c r="F1662" s="8">
        <v>0</v>
      </c>
      <c r="G1662" s="8">
        <v>0</v>
      </c>
    </row>
    <row r="1663" spans="1:7" s="123" customFormat="1" ht="18" customHeight="1">
      <c r="A1663" s="4" t="s">
        <v>153</v>
      </c>
      <c r="B1663" s="4" t="s">
        <v>279</v>
      </c>
      <c r="C1663" s="4" t="s">
        <v>180</v>
      </c>
      <c r="D1663" s="4" t="s">
        <v>181</v>
      </c>
      <c r="E1663" s="8">
        <v>0</v>
      </c>
      <c r="F1663" s="8">
        <v>0</v>
      </c>
      <c r="G1663" s="8">
        <v>0</v>
      </c>
    </row>
    <row r="1664" spans="1:7" s="123" customFormat="1" ht="18" customHeight="1">
      <c r="A1664" s="4" t="s">
        <v>153</v>
      </c>
      <c r="B1664" s="4" t="s">
        <v>279</v>
      </c>
      <c r="C1664" s="4" t="s">
        <v>153</v>
      </c>
      <c r="D1664" s="4" t="s">
        <v>305</v>
      </c>
      <c r="E1664" s="8">
        <v>0</v>
      </c>
      <c r="F1664" s="8">
        <v>0</v>
      </c>
      <c r="G1664" s="8">
        <v>0</v>
      </c>
    </row>
    <row r="1665" spans="1:7" s="123" customFormat="1" ht="18" customHeight="1">
      <c r="A1665" s="4" t="s">
        <v>153</v>
      </c>
      <c r="B1665" s="4" t="s">
        <v>279</v>
      </c>
      <c r="C1665" s="4" t="s">
        <v>153</v>
      </c>
      <c r="D1665" s="4" t="s">
        <v>247</v>
      </c>
      <c r="E1665" s="8">
        <v>108</v>
      </c>
      <c r="F1665" s="8">
        <v>0</v>
      </c>
      <c r="G1665" s="8">
        <v>0</v>
      </c>
    </row>
    <row r="1666" spans="1:7" s="123" customFormat="1" ht="18" customHeight="1">
      <c r="A1666" s="4" t="s">
        <v>153</v>
      </c>
      <c r="B1666" s="4" t="s">
        <v>279</v>
      </c>
      <c r="C1666" s="4" t="s">
        <v>153</v>
      </c>
      <c r="D1666" s="4" t="s">
        <v>154</v>
      </c>
      <c r="E1666" s="8">
        <v>368</v>
      </c>
      <c r="F1666" s="8">
        <v>0</v>
      </c>
      <c r="G1666" s="8">
        <v>0</v>
      </c>
    </row>
    <row r="1667" spans="1:7" s="123" customFormat="1" ht="18" customHeight="1">
      <c r="A1667" s="4" t="s">
        <v>153</v>
      </c>
      <c r="B1667" s="4" t="s">
        <v>279</v>
      </c>
      <c r="C1667" s="4" t="s">
        <v>153</v>
      </c>
      <c r="D1667" s="4" t="s">
        <v>306</v>
      </c>
      <c r="E1667" s="8">
        <v>733</v>
      </c>
      <c r="F1667" s="8">
        <v>206</v>
      </c>
      <c r="G1667" s="8">
        <v>0</v>
      </c>
    </row>
    <row r="1668" spans="1:7" s="123" customFormat="1" ht="18" customHeight="1">
      <c r="A1668" s="4" t="s">
        <v>153</v>
      </c>
      <c r="B1668" s="4" t="s">
        <v>279</v>
      </c>
      <c r="C1668" s="4" t="s">
        <v>153</v>
      </c>
      <c r="D1668" s="4" t="s">
        <v>155</v>
      </c>
      <c r="E1668" s="8">
        <v>2</v>
      </c>
      <c r="F1668" s="8">
        <v>0</v>
      </c>
      <c r="G1668" s="8">
        <v>0</v>
      </c>
    </row>
    <row r="1669" spans="1:7" s="123" customFormat="1" ht="18" customHeight="1">
      <c r="A1669" s="4" t="s">
        <v>153</v>
      </c>
      <c r="B1669" s="4" t="s">
        <v>279</v>
      </c>
      <c r="C1669" s="4" t="s">
        <v>153</v>
      </c>
      <c r="D1669" s="4" t="s">
        <v>186</v>
      </c>
      <c r="E1669" s="8">
        <v>67693</v>
      </c>
      <c r="F1669" s="8">
        <v>26979</v>
      </c>
      <c r="G1669" s="8">
        <v>0</v>
      </c>
    </row>
    <row r="1670" spans="1:7" s="123" customFormat="1" ht="18" customHeight="1">
      <c r="A1670" s="4" t="s">
        <v>153</v>
      </c>
      <c r="B1670" s="4" t="s">
        <v>279</v>
      </c>
      <c r="C1670" s="4" t="s">
        <v>153</v>
      </c>
      <c r="D1670" s="4" t="s">
        <v>157</v>
      </c>
      <c r="E1670" s="8">
        <v>1762</v>
      </c>
      <c r="F1670" s="8">
        <v>315</v>
      </c>
      <c r="G1670" s="8">
        <v>0</v>
      </c>
    </row>
    <row r="1671" spans="1:7" s="123" customFormat="1" ht="18" customHeight="1">
      <c r="A1671" s="4" t="s">
        <v>153</v>
      </c>
      <c r="B1671" s="4" t="s">
        <v>155</v>
      </c>
      <c r="C1671" s="4" t="s">
        <v>158</v>
      </c>
      <c r="D1671" s="4" t="s">
        <v>159</v>
      </c>
      <c r="E1671" s="8">
        <v>1397</v>
      </c>
      <c r="F1671" s="8">
        <v>0</v>
      </c>
      <c r="G1671" s="8">
        <v>0</v>
      </c>
    </row>
    <row r="1672" spans="1:7" s="123" customFormat="1" ht="18" customHeight="1">
      <c r="A1672" s="4" t="s">
        <v>153</v>
      </c>
      <c r="B1672" s="4" t="s">
        <v>155</v>
      </c>
      <c r="C1672" s="4" t="s">
        <v>160</v>
      </c>
      <c r="D1672" s="4" t="s">
        <v>234</v>
      </c>
      <c r="E1672" s="8">
        <v>575</v>
      </c>
      <c r="F1672" s="8">
        <v>0</v>
      </c>
      <c r="G1672" s="8">
        <v>0</v>
      </c>
    </row>
    <row r="1673" spans="1:7" s="123" customFormat="1" ht="18" customHeight="1">
      <c r="A1673" s="4" t="s">
        <v>153</v>
      </c>
      <c r="B1673" s="4" t="s">
        <v>155</v>
      </c>
      <c r="C1673" s="4" t="s">
        <v>160</v>
      </c>
      <c r="D1673" s="4" t="s">
        <v>161</v>
      </c>
      <c r="E1673" s="8">
        <v>4298</v>
      </c>
      <c r="F1673" s="8">
        <v>0</v>
      </c>
      <c r="G1673" s="8">
        <v>0</v>
      </c>
    </row>
    <row r="1674" spans="1:7" s="123" customFormat="1" ht="18" customHeight="1">
      <c r="A1674" s="4" t="s">
        <v>153</v>
      </c>
      <c r="B1674" s="4" t="s">
        <v>155</v>
      </c>
      <c r="C1674" s="4" t="s">
        <v>160</v>
      </c>
      <c r="D1674" s="4" t="s">
        <v>162</v>
      </c>
      <c r="E1674" s="8">
        <v>616</v>
      </c>
      <c r="F1674" s="8">
        <v>0</v>
      </c>
      <c r="G1674" s="8">
        <v>0</v>
      </c>
    </row>
    <row r="1675" spans="1:7" s="123" customFormat="1" ht="18" customHeight="1">
      <c r="A1675" s="4" t="s">
        <v>153</v>
      </c>
      <c r="B1675" s="4" t="s">
        <v>155</v>
      </c>
      <c r="C1675" s="4" t="s">
        <v>160</v>
      </c>
      <c r="D1675" s="4" t="s">
        <v>237</v>
      </c>
      <c r="E1675" s="8">
        <v>28</v>
      </c>
      <c r="F1675" s="8">
        <v>0</v>
      </c>
      <c r="G1675" s="8">
        <v>0</v>
      </c>
    </row>
    <row r="1676" spans="1:7" s="123" customFormat="1" ht="18" customHeight="1">
      <c r="A1676" s="4" t="s">
        <v>153</v>
      </c>
      <c r="B1676" s="4" t="s">
        <v>155</v>
      </c>
      <c r="C1676" s="4" t="s">
        <v>141</v>
      </c>
      <c r="D1676" s="4" t="s">
        <v>142</v>
      </c>
      <c r="E1676" s="8">
        <v>966</v>
      </c>
      <c r="F1676" s="8">
        <v>0</v>
      </c>
      <c r="G1676" s="8">
        <v>0</v>
      </c>
    </row>
    <row r="1677" spans="1:7" s="123" customFormat="1" ht="18" customHeight="1">
      <c r="A1677" s="4" t="s">
        <v>153</v>
      </c>
      <c r="B1677" s="4" t="s">
        <v>155</v>
      </c>
      <c r="C1677" s="4" t="s">
        <v>149</v>
      </c>
      <c r="D1677" s="4" t="s">
        <v>150</v>
      </c>
      <c r="E1677" s="8">
        <v>19368</v>
      </c>
      <c r="F1677" s="8">
        <v>0</v>
      </c>
      <c r="G1677" s="8">
        <v>28</v>
      </c>
    </row>
    <row r="1678" spans="1:7" s="123" customFormat="1" ht="18" customHeight="1">
      <c r="A1678" s="4" t="s">
        <v>153</v>
      </c>
      <c r="B1678" s="4" t="s">
        <v>155</v>
      </c>
      <c r="C1678" s="4" t="s">
        <v>164</v>
      </c>
      <c r="D1678" s="4" t="s">
        <v>165</v>
      </c>
      <c r="E1678" s="8">
        <v>7479</v>
      </c>
      <c r="F1678" s="8">
        <v>100</v>
      </c>
      <c r="G1678" s="8">
        <v>0</v>
      </c>
    </row>
    <row r="1679" spans="1:7" s="123" customFormat="1" ht="18" customHeight="1">
      <c r="A1679" s="4" t="s">
        <v>153</v>
      </c>
      <c r="B1679" s="4" t="s">
        <v>155</v>
      </c>
      <c r="C1679" s="4" t="s">
        <v>166</v>
      </c>
      <c r="D1679" s="4" t="s">
        <v>167</v>
      </c>
      <c r="E1679" s="8">
        <v>18</v>
      </c>
      <c r="F1679" s="8">
        <v>0</v>
      </c>
      <c r="G1679" s="8">
        <v>0</v>
      </c>
    </row>
    <row r="1680" spans="1:7" s="123" customFormat="1" ht="18" customHeight="1">
      <c r="A1680" s="4" t="s">
        <v>153</v>
      </c>
      <c r="B1680" s="4" t="s">
        <v>155</v>
      </c>
      <c r="C1680" s="4" t="s">
        <v>166</v>
      </c>
      <c r="D1680" s="4" t="s">
        <v>242</v>
      </c>
      <c r="E1680" s="8">
        <v>16931</v>
      </c>
      <c r="F1680" s="8">
        <v>328</v>
      </c>
      <c r="G1680" s="8">
        <v>0</v>
      </c>
    </row>
    <row r="1681" spans="1:7" s="123" customFormat="1" ht="18" customHeight="1">
      <c r="A1681" s="4" t="s">
        <v>153</v>
      </c>
      <c r="B1681" s="4" t="s">
        <v>155</v>
      </c>
      <c r="C1681" s="4" t="s">
        <v>166</v>
      </c>
      <c r="D1681" s="4" t="s">
        <v>275</v>
      </c>
      <c r="E1681" s="8">
        <v>44</v>
      </c>
      <c r="F1681" s="8">
        <v>0</v>
      </c>
      <c r="G1681" s="8">
        <v>0</v>
      </c>
    </row>
    <row r="1682" spans="1:7" s="123" customFormat="1" ht="18" customHeight="1">
      <c r="A1682" s="4" t="s">
        <v>153</v>
      </c>
      <c r="B1682" s="4" t="s">
        <v>155</v>
      </c>
      <c r="C1682" s="4" t="s">
        <v>166</v>
      </c>
      <c r="D1682" s="4" t="s">
        <v>245</v>
      </c>
      <c r="E1682" s="8">
        <v>50</v>
      </c>
      <c r="F1682" s="8">
        <v>0</v>
      </c>
      <c r="G1682" s="8">
        <v>0</v>
      </c>
    </row>
    <row r="1683" spans="1:7" s="123" customFormat="1" ht="18" customHeight="1">
      <c r="A1683" s="4" t="s">
        <v>153</v>
      </c>
      <c r="B1683" s="4" t="s">
        <v>155</v>
      </c>
      <c r="C1683" s="4" t="s">
        <v>166</v>
      </c>
      <c r="D1683" s="4" t="s">
        <v>272</v>
      </c>
      <c r="E1683" s="8">
        <v>0</v>
      </c>
      <c r="F1683" s="8">
        <v>0</v>
      </c>
      <c r="G1683" s="8">
        <v>0</v>
      </c>
    </row>
    <row r="1684" spans="1:7" s="123" customFormat="1" ht="18" customHeight="1">
      <c r="A1684" s="4" t="s">
        <v>153</v>
      </c>
      <c r="B1684" s="4" t="s">
        <v>155</v>
      </c>
      <c r="C1684" s="4" t="s">
        <v>166</v>
      </c>
      <c r="D1684" s="4" t="s">
        <v>254</v>
      </c>
      <c r="E1684" s="8">
        <v>170</v>
      </c>
      <c r="F1684" s="8">
        <v>0</v>
      </c>
      <c r="G1684" s="8">
        <v>0</v>
      </c>
    </row>
    <row r="1685" spans="1:7" s="123" customFormat="1" ht="18" customHeight="1">
      <c r="A1685" s="4" t="s">
        <v>153</v>
      </c>
      <c r="B1685" s="4" t="s">
        <v>155</v>
      </c>
      <c r="C1685" s="4" t="s">
        <v>166</v>
      </c>
      <c r="D1685" s="4" t="s">
        <v>246</v>
      </c>
      <c r="E1685" s="8">
        <v>12946</v>
      </c>
      <c r="F1685" s="8">
        <v>22</v>
      </c>
      <c r="G1685" s="8">
        <v>0</v>
      </c>
    </row>
    <row r="1686" spans="1:7" s="123" customFormat="1" ht="18" customHeight="1">
      <c r="A1686" s="4" t="s">
        <v>153</v>
      </c>
      <c r="B1686" s="4" t="s">
        <v>155</v>
      </c>
      <c r="C1686" s="4" t="s">
        <v>212</v>
      </c>
      <c r="D1686" s="4" t="s">
        <v>213</v>
      </c>
      <c r="E1686" s="8">
        <v>0</v>
      </c>
      <c r="F1686" s="8">
        <v>0</v>
      </c>
      <c r="G1686" s="8">
        <v>0</v>
      </c>
    </row>
    <row r="1687" spans="1:7" s="123" customFormat="1" ht="18" customHeight="1">
      <c r="A1687" s="4" t="s">
        <v>153</v>
      </c>
      <c r="B1687" s="4" t="s">
        <v>155</v>
      </c>
      <c r="C1687" s="4" t="s">
        <v>212</v>
      </c>
      <c r="D1687" s="4" t="s">
        <v>277</v>
      </c>
      <c r="E1687" s="8">
        <v>0</v>
      </c>
      <c r="F1687" s="8">
        <v>0</v>
      </c>
      <c r="G1687" s="8">
        <v>0</v>
      </c>
    </row>
    <row r="1688" spans="1:7" s="123" customFormat="1" ht="18" customHeight="1">
      <c r="A1688" s="4" t="s">
        <v>153</v>
      </c>
      <c r="B1688" s="4" t="s">
        <v>155</v>
      </c>
      <c r="C1688" s="4" t="s">
        <v>168</v>
      </c>
      <c r="D1688" s="4" t="s">
        <v>169</v>
      </c>
      <c r="E1688" s="8">
        <v>3418</v>
      </c>
      <c r="F1688" s="8">
        <v>0</v>
      </c>
      <c r="G1688" s="8">
        <v>0</v>
      </c>
    </row>
    <row r="1689" spans="1:7" s="123" customFormat="1" ht="18" customHeight="1">
      <c r="A1689" s="4" t="s">
        <v>153</v>
      </c>
      <c r="B1689" s="4" t="s">
        <v>155</v>
      </c>
      <c r="C1689" s="4" t="s">
        <v>173</v>
      </c>
      <c r="D1689" s="4" t="s">
        <v>278</v>
      </c>
      <c r="E1689" s="8">
        <v>0</v>
      </c>
      <c r="F1689" s="8">
        <v>0</v>
      </c>
      <c r="G1689" s="8">
        <v>0</v>
      </c>
    </row>
    <row r="1690" spans="1:7" s="123" customFormat="1" ht="18" customHeight="1">
      <c r="A1690" s="4" t="s">
        <v>153</v>
      </c>
      <c r="B1690" s="4" t="s">
        <v>155</v>
      </c>
      <c r="C1690" s="4" t="s">
        <v>173</v>
      </c>
      <c r="D1690" s="4" t="s">
        <v>222</v>
      </c>
      <c r="E1690" s="8">
        <v>12792</v>
      </c>
      <c r="F1690" s="8">
        <v>0</v>
      </c>
      <c r="G1690" s="8">
        <v>0</v>
      </c>
    </row>
    <row r="1691" spans="1:7" s="123" customFormat="1" ht="18" customHeight="1">
      <c r="A1691" s="4" t="s">
        <v>153</v>
      </c>
      <c r="B1691" s="4" t="s">
        <v>155</v>
      </c>
      <c r="C1691" s="4" t="s">
        <v>175</v>
      </c>
      <c r="D1691" s="4" t="s">
        <v>176</v>
      </c>
      <c r="E1691" s="8">
        <v>783</v>
      </c>
      <c r="F1691" s="8">
        <v>3</v>
      </c>
      <c r="G1691" s="8">
        <v>0</v>
      </c>
    </row>
    <row r="1692" spans="1:7" s="123" customFormat="1" ht="18" customHeight="1">
      <c r="A1692" s="4" t="s">
        <v>153</v>
      </c>
      <c r="B1692" s="4" t="s">
        <v>155</v>
      </c>
      <c r="C1692" s="4" t="s">
        <v>175</v>
      </c>
      <c r="D1692" s="4" t="s">
        <v>177</v>
      </c>
      <c r="E1692" s="8">
        <v>37036</v>
      </c>
      <c r="F1692" s="8">
        <v>516</v>
      </c>
      <c r="G1692" s="8">
        <v>0</v>
      </c>
    </row>
    <row r="1693" spans="1:7" s="123" customFormat="1" ht="18" customHeight="1">
      <c r="A1693" s="4" t="s">
        <v>153</v>
      </c>
      <c r="B1693" s="4" t="s">
        <v>155</v>
      </c>
      <c r="C1693" s="4" t="s">
        <v>178</v>
      </c>
      <c r="D1693" s="4" t="s">
        <v>179</v>
      </c>
      <c r="E1693" s="8">
        <v>1843</v>
      </c>
      <c r="F1693" s="8">
        <v>0</v>
      </c>
      <c r="G1693" s="8">
        <v>0</v>
      </c>
    </row>
    <row r="1694" spans="1:7" s="123" customFormat="1" ht="18" customHeight="1">
      <c r="A1694" s="4" t="s">
        <v>153</v>
      </c>
      <c r="B1694" s="4" t="s">
        <v>155</v>
      </c>
      <c r="C1694" s="4" t="s">
        <v>145</v>
      </c>
      <c r="D1694" s="4" t="s">
        <v>202</v>
      </c>
      <c r="E1694" s="8">
        <v>1494</v>
      </c>
      <c r="F1694" s="8">
        <v>0</v>
      </c>
      <c r="G1694" s="8">
        <v>0</v>
      </c>
    </row>
    <row r="1695" spans="1:7" s="123" customFormat="1" ht="18" customHeight="1">
      <c r="A1695" s="4" t="s">
        <v>153</v>
      </c>
      <c r="B1695" s="4" t="s">
        <v>155</v>
      </c>
      <c r="C1695" s="4" t="s">
        <v>182</v>
      </c>
      <c r="D1695" s="4" t="s">
        <v>183</v>
      </c>
      <c r="E1695" s="8">
        <v>41</v>
      </c>
      <c r="F1695" s="8">
        <v>0</v>
      </c>
      <c r="G1695" s="8">
        <v>0</v>
      </c>
    </row>
    <row r="1696" spans="1:7" s="123" customFormat="1" ht="18" customHeight="1">
      <c r="A1696" s="4" t="s">
        <v>153</v>
      </c>
      <c r="B1696" s="4" t="s">
        <v>155</v>
      </c>
      <c r="C1696" s="4" t="s">
        <v>153</v>
      </c>
      <c r="D1696" s="4" t="s">
        <v>154</v>
      </c>
      <c r="E1696" s="8">
        <v>134</v>
      </c>
      <c r="F1696" s="8">
        <v>16</v>
      </c>
      <c r="G1696" s="8">
        <v>0</v>
      </c>
    </row>
    <row r="1697" spans="1:7" s="123" customFormat="1" ht="18" customHeight="1">
      <c r="A1697" s="4" t="s">
        <v>153</v>
      </c>
      <c r="B1697" s="4" t="s">
        <v>155</v>
      </c>
      <c r="C1697" s="4" t="s">
        <v>153</v>
      </c>
      <c r="D1697" s="4" t="s">
        <v>156</v>
      </c>
      <c r="E1697" s="8">
        <v>2578</v>
      </c>
      <c r="F1697" s="8">
        <v>0</v>
      </c>
      <c r="G1697" s="8">
        <v>0</v>
      </c>
    </row>
    <row r="1698" spans="1:7" s="123" customFormat="1" ht="18" customHeight="1">
      <c r="A1698" s="4" t="s">
        <v>153</v>
      </c>
      <c r="B1698" s="4" t="s">
        <v>155</v>
      </c>
      <c r="C1698" s="4" t="s">
        <v>153</v>
      </c>
      <c r="D1698" s="4" t="s">
        <v>186</v>
      </c>
      <c r="E1698" s="8">
        <v>84081</v>
      </c>
      <c r="F1698" s="8">
        <v>165132</v>
      </c>
      <c r="G1698" s="8">
        <v>0</v>
      </c>
    </row>
    <row r="1699" spans="1:7" s="123" customFormat="1" ht="18" customHeight="1">
      <c r="A1699" s="4" t="s">
        <v>153</v>
      </c>
      <c r="B1699" s="4" t="s">
        <v>155</v>
      </c>
      <c r="C1699" s="4" t="s">
        <v>153</v>
      </c>
      <c r="D1699" s="4" t="s">
        <v>157</v>
      </c>
      <c r="E1699" s="8">
        <v>42144</v>
      </c>
      <c r="F1699" s="8">
        <v>3645</v>
      </c>
      <c r="G1699" s="8">
        <v>0</v>
      </c>
    </row>
    <row r="1700" spans="1:7" s="123" customFormat="1" ht="18" customHeight="1">
      <c r="A1700" s="4" t="s">
        <v>153</v>
      </c>
      <c r="B1700" s="4" t="s">
        <v>325</v>
      </c>
      <c r="C1700" s="4" t="s">
        <v>153</v>
      </c>
      <c r="D1700" s="4" t="s">
        <v>247</v>
      </c>
      <c r="E1700" s="8">
        <v>45</v>
      </c>
      <c r="F1700" s="8">
        <v>0</v>
      </c>
      <c r="G1700" s="8">
        <v>0</v>
      </c>
    </row>
    <row r="1701" spans="1:7" s="123" customFormat="1" ht="18" customHeight="1">
      <c r="A1701" s="4" t="s">
        <v>153</v>
      </c>
      <c r="B1701" s="4" t="s">
        <v>298</v>
      </c>
      <c r="C1701" s="4" t="s">
        <v>153</v>
      </c>
      <c r="D1701" s="4" t="s">
        <v>157</v>
      </c>
      <c r="E1701" s="8">
        <v>0</v>
      </c>
      <c r="F1701" s="8">
        <v>0</v>
      </c>
      <c r="G1701" s="8">
        <v>0</v>
      </c>
    </row>
    <row r="1702" spans="1:7" s="123" customFormat="1" ht="18" customHeight="1">
      <c r="A1702" s="4" t="s">
        <v>153</v>
      </c>
      <c r="B1702" s="4" t="s">
        <v>156</v>
      </c>
      <c r="C1702" s="4" t="s">
        <v>158</v>
      </c>
      <c r="D1702" s="4" t="s">
        <v>159</v>
      </c>
      <c r="E1702" s="8">
        <v>255</v>
      </c>
      <c r="F1702" s="8">
        <v>0</v>
      </c>
      <c r="G1702" s="8">
        <v>0</v>
      </c>
    </row>
    <row r="1703" spans="1:7" s="123" customFormat="1" ht="18" customHeight="1">
      <c r="A1703" s="4" t="s">
        <v>153</v>
      </c>
      <c r="B1703" s="4" t="s">
        <v>156</v>
      </c>
      <c r="C1703" s="4" t="s">
        <v>160</v>
      </c>
      <c r="D1703" s="4" t="s">
        <v>161</v>
      </c>
      <c r="E1703" s="8">
        <v>4817</v>
      </c>
      <c r="F1703" s="8">
        <v>0</v>
      </c>
      <c r="G1703" s="8">
        <v>0</v>
      </c>
    </row>
    <row r="1704" spans="1:7" s="123" customFormat="1" ht="18" customHeight="1">
      <c r="A1704" s="4" t="s">
        <v>153</v>
      </c>
      <c r="B1704" s="4" t="s">
        <v>156</v>
      </c>
      <c r="C1704" s="4" t="s">
        <v>160</v>
      </c>
      <c r="D1704" s="4" t="s">
        <v>162</v>
      </c>
      <c r="E1704" s="8">
        <v>127</v>
      </c>
      <c r="F1704" s="8">
        <v>0</v>
      </c>
      <c r="G1704" s="8">
        <v>0</v>
      </c>
    </row>
    <row r="1705" spans="1:7" s="123" customFormat="1" ht="18" customHeight="1">
      <c r="A1705" s="4" t="s">
        <v>153</v>
      </c>
      <c r="B1705" s="4" t="s">
        <v>156</v>
      </c>
      <c r="C1705" s="4" t="s">
        <v>149</v>
      </c>
      <c r="D1705" s="4" t="s">
        <v>150</v>
      </c>
      <c r="E1705" s="8">
        <v>4926</v>
      </c>
      <c r="F1705" s="8">
        <v>0</v>
      </c>
      <c r="G1705" s="8">
        <v>0</v>
      </c>
    </row>
    <row r="1706" spans="1:7" s="123" customFormat="1" ht="18" customHeight="1">
      <c r="A1706" s="4" t="s">
        <v>153</v>
      </c>
      <c r="B1706" s="4" t="s">
        <v>156</v>
      </c>
      <c r="C1706" s="4" t="s">
        <v>208</v>
      </c>
      <c r="D1706" s="4" t="s">
        <v>209</v>
      </c>
      <c r="E1706" s="8">
        <v>8</v>
      </c>
      <c r="F1706" s="8">
        <v>0</v>
      </c>
      <c r="G1706" s="8">
        <v>0</v>
      </c>
    </row>
    <row r="1707" spans="1:7" s="123" customFormat="1" ht="18" customHeight="1">
      <c r="A1707" s="4" t="s">
        <v>153</v>
      </c>
      <c r="B1707" s="4" t="s">
        <v>156</v>
      </c>
      <c r="C1707" s="4" t="s">
        <v>164</v>
      </c>
      <c r="D1707" s="4" t="s">
        <v>165</v>
      </c>
      <c r="E1707" s="8">
        <v>26</v>
      </c>
      <c r="F1707" s="8">
        <v>0</v>
      </c>
      <c r="G1707" s="8">
        <v>0</v>
      </c>
    </row>
    <row r="1708" spans="1:7" s="123" customFormat="1" ht="18" customHeight="1">
      <c r="A1708" s="4" t="s">
        <v>153</v>
      </c>
      <c r="B1708" s="4" t="s">
        <v>156</v>
      </c>
      <c r="C1708" s="4" t="s">
        <v>166</v>
      </c>
      <c r="D1708" s="4" t="s">
        <v>167</v>
      </c>
      <c r="E1708" s="8">
        <v>264</v>
      </c>
      <c r="F1708" s="8">
        <v>0</v>
      </c>
      <c r="G1708" s="8">
        <v>0</v>
      </c>
    </row>
    <row r="1709" spans="1:7" s="123" customFormat="1" ht="18" customHeight="1">
      <c r="A1709" s="4" t="s">
        <v>153</v>
      </c>
      <c r="B1709" s="4" t="s">
        <v>156</v>
      </c>
      <c r="C1709" s="4" t="s">
        <v>166</v>
      </c>
      <c r="D1709" s="4" t="s">
        <v>242</v>
      </c>
      <c r="E1709" s="8">
        <v>1574</v>
      </c>
      <c r="F1709" s="8">
        <v>0</v>
      </c>
      <c r="G1709" s="8">
        <v>0</v>
      </c>
    </row>
    <row r="1710" spans="1:7" s="123" customFormat="1" ht="18" customHeight="1">
      <c r="A1710" s="4" t="s">
        <v>153</v>
      </c>
      <c r="B1710" s="4" t="s">
        <v>156</v>
      </c>
      <c r="C1710" s="4" t="s">
        <v>166</v>
      </c>
      <c r="D1710" s="4" t="s">
        <v>246</v>
      </c>
      <c r="E1710" s="8">
        <v>16</v>
      </c>
      <c r="F1710" s="8">
        <v>0</v>
      </c>
      <c r="G1710" s="8">
        <v>0</v>
      </c>
    </row>
    <row r="1711" spans="1:7" s="123" customFormat="1" ht="18" customHeight="1">
      <c r="A1711" s="4" t="s">
        <v>153</v>
      </c>
      <c r="B1711" s="4" t="s">
        <v>156</v>
      </c>
      <c r="C1711" s="4" t="s">
        <v>212</v>
      </c>
      <c r="D1711" s="4" t="s">
        <v>213</v>
      </c>
      <c r="E1711" s="8">
        <v>4068</v>
      </c>
      <c r="F1711" s="8">
        <v>0</v>
      </c>
      <c r="G1711" s="8">
        <v>0</v>
      </c>
    </row>
    <row r="1712" spans="1:7" s="123" customFormat="1" ht="18" customHeight="1">
      <c r="A1712" s="4" t="s">
        <v>153</v>
      </c>
      <c r="B1712" s="4" t="s">
        <v>156</v>
      </c>
      <c r="C1712" s="4" t="s">
        <v>212</v>
      </c>
      <c r="D1712" s="4" t="s">
        <v>281</v>
      </c>
      <c r="E1712" s="8">
        <v>22</v>
      </c>
      <c r="F1712" s="8">
        <v>0</v>
      </c>
      <c r="G1712" s="8">
        <v>0</v>
      </c>
    </row>
    <row r="1713" spans="1:7" s="123" customFormat="1" ht="18" customHeight="1">
      <c r="A1713" s="4" t="s">
        <v>153</v>
      </c>
      <c r="B1713" s="4" t="s">
        <v>156</v>
      </c>
      <c r="C1713" s="4" t="s">
        <v>168</v>
      </c>
      <c r="D1713" s="4" t="s">
        <v>169</v>
      </c>
      <c r="E1713" s="8">
        <v>15052</v>
      </c>
      <c r="F1713" s="8">
        <v>77906</v>
      </c>
      <c r="G1713" s="8">
        <v>0</v>
      </c>
    </row>
    <row r="1714" spans="1:7" s="123" customFormat="1" ht="18" customHeight="1">
      <c r="A1714" s="4" t="s">
        <v>153</v>
      </c>
      <c r="B1714" s="4" t="s">
        <v>156</v>
      </c>
      <c r="C1714" s="4" t="s">
        <v>173</v>
      </c>
      <c r="D1714" s="4" t="s">
        <v>223</v>
      </c>
      <c r="E1714" s="8">
        <v>0</v>
      </c>
      <c r="F1714" s="8">
        <v>0</v>
      </c>
      <c r="G1714" s="8">
        <v>0</v>
      </c>
    </row>
    <row r="1715" spans="1:7" s="123" customFormat="1" ht="18" customHeight="1">
      <c r="A1715" s="4" t="s">
        <v>153</v>
      </c>
      <c r="B1715" s="4" t="s">
        <v>156</v>
      </c>
      <c r="C1715" s="4" t="s">
        <v>173</v>
      </c>
      <c r="D1715" s="4" t="s">
        <v>174</v>
      </c>
      <c r="E1715" s="8">
        <v>25</v>
      </c>
      <c r="F1715" s="8">
        <v>0</v>
      </c>
      <c r="G1715" s="8">
        <v>0</v>
      </c>
    </row>
    <row r="1716" spans="1:7" s="123" customFormat="1" ht="18" customHeight="1">
      <c r="A1716" s="4" t="s">
        <v>153</v>
      </c>
      <c r="B1716" s="4" t="s">
        <v>156</v>
      </c>
      <c r="C1716" s="4" t="s">
        <v>175</v>
      </c>
      <c r="D1716" s="4" t="s">
        <v>176</v>
      </c>
      <c r="E1716" s="8">
        <v>150</v>
      </c>
      <c r="F1716" s="8">
        <v>0</v>
      </c>
      <c r="G1716" s="8">
        <v>0</v>
      </c>
    </row>
    <row r="1717" spans="1:7" s="123" customFormat="1" ht="18" customHeight="1">
      <c r="A1717" s="4" t="s">
        <v>153</v>
      </c>
      <c r="B1717" s="4" t="s">
        <v>156</v>
      </c>
      <c r="C1717" s="4" t="s">
        <v>175</v>
      </c>
      <c r="D1717" s="4" t="s">
        <v>177</v>
      </c>
      <c r="E1717" s="8">
        <v>5797</v>
      </c>
      <c r="F1717" s="8">
        <v>0</v>
      </c>
      <c r="G1717" s="8">
        <v>0</v>
      </c>
    </row>
    <row r="1718" spans="1:7" s="123" customFormat="1" ht="18" customHeight="1">
      <c r="A1718" s="4" t="s">
        <v>153</v>
      </c>
      <c r="B1718" s="4" t="s">
        <v>156</v>
      </c>
      <c r="C1718" s="4" t="s">
        <v>178</v>
      </c>
      <c r="D1718" s="4" t="s">
        <v>179</v>
      </c>
      <c r="E1718" s="8">
        <v>559</v>
      </c>
      <c r="F1718" s="8">
        <v>0</v>
      </c>
      <c r="G1718" s="8">
        <v>0</v>
      </c>
    </row>
    <row r="1719" spans="1:7" s="123" customFormat="1" ht="18" customHeight="1">
      <c r="A1719" s="4" t="s">
        <v>153</v>
      </c>
      <c r="B1719" s="4" t="s">
        <v>156</v>
      </c>
      <c r="C1719" s="4" t="s">
        <v>180</v>
      </c>
      <c r="D1719" s="4" t="s">
        <v>181</v>
      </c>
      <c r="E1719" s="8">
        <v>0</v>
      </c>
      <c r="F1719" s="8">
        <v>0</v>
      </c>
      <c r="G1719" s="8">
        <v>0</v>
      </c>
    </row>
    <row r="1720" spans="1:7" s="123" customFormat="1" ht="18" customHeight="1">
      <c r="A1720" s="4" t="s">
        <v>153</v>
      </c>
      <c r="B1720" s="4" t="s">
        <v>156</v>
      </c>
      <c r="C1720" s="4" t="s">
        <v>153</v>
      </c>
      <c r="D1720" s="4" t="s">
        <v>154</v>
      </c>
      <c r="E1720" s="8">
        <v>140</v>
      </c>
      <c r="F1720" s="8">
        <v>0</v>
      </c>
      <c r="G1720" s="8">
        <v>0</v>
      </c>
    </row>
    <row r="1721" spans="1:7" s="123" customFormat="1" ht="18" customHeight="1">
      <c r="A1721" s="4" t="s">
        <v>153</v>
      </c>
      <c r="B1721" s="4" t="s">
        <v>156</v>
      </c>
      <c r="C1721" s="4" t="s">
        <v>153</v>
      </c>
      <c r="D1721" s="4" t="s">
        <v>155</v>
      </c>
      <c r="E1721" s="8">
        <v>3622</v>
      </c>
      <c r="F1721" s="8">
        <v>0</v>
      </c>
      <c r="G1721" s="8">
        <v>0</v>
      </c>
    </row>
    <row r="1722" spans="1:7" s="123" customFormat="1" ht="18" customHeight="1">
      <c r="A1722" s="4" t="s">
        <v>153</v>
      </c>
      <c r="B1722" s="4" t="s">
        <v>156</v>
      </c>
      <c r="C1722" s="4" t="s">
        <v>153</v>
      </c>
      <c r="D1722" s="4" t="s">
        <v>186</v>
      </c>
      <c r="E1722" s="8">
        <v>103015</v>
      </c>
      <c r="F1722" s="8">
        <v>278060</v>
      </c>
      <c r="G1722" s="8">
        <v>0</v>
      </c>
    </row>
    <row r="1723" spans="1:7" s="123" customFormat="1" ht="18" customHeight="1">
      <c r="A1723" s="4" t="s">
        <v>153</v>
      </c>
      <c r="B1723" s="4" t="s">
        <v>156</v>
      </c>
      <c r="C1723" s="4" t="s">
        <v>153</v>
      </c>
      <c r="D1723" s="4" t="s">
        <v>157</v>
      </c>
      <c r="E1723" s="8">
        <v>637</v>
      </c>
      <c r="F1723" s="8">
        <v>123</v>
      </c>
      <c r="G1723" s="8">
        <v>0</v>
      </c>
    </row>
    <row r="1724" spans="1:7" s="123" customFormat="1" ht="18" customHeight="1">
      <c r="A1724" s="4" t="s">
        <v>153</v>
      </c>
      <c r="B1724" s="4" t="s">
        <v>273</v>
      </c>
      <c r="C1724" s="4" t="s">
        <v>208</v>
      </c>
      <c r="D1724" s="4" t="s">
        <v>209</v>
      </c>
      <c r="E1724" s="8">
        <v>54</v>
      </c>
      <c r="F1724" s="8">
        <v>0</v>
      </c>
      <c r="G1724" s="8">
        <v>0</v>
      </c>
    </row>
    <row r="1725" spans="1:7" s="123" customFormat="1" ht="18" customHeight="1">
      <c r="A1725" s="4" t="s">
        <v>153</v>
      </c>
      <c r="B1725" s="4" t="s">
        <v>273</v>
      </c>
      <c r="C1725" s="4" t="s">
        <v>166</v>
      </c>
      <c r="D1725" s="4" t="s">
        <v>167</v>
      </c>
      <c r="E1725" s="8">
        <v>4</v>
      </c>
      <c r="F1725" s="8">
        <v>0</v>
      </c>
      <c r="G1725" s="8">
        <v>0</v>
      </c>
    </row>
    <row r="1726" spans="1:7" s="123" customFormat="1" ht="18" customHeight="1">
      <c r="A1726" s="4" t="s">
        <v>153</v>
      </c>
      <c r="B1726" s="4" t="s">
        <v>273</v>
      </c>
      <c r="C1726" s="4" t="s">
        <v>166</v>
      </c>
      <c r="D1726" s="4" t="s">
        <v>242</v>
      </c>
      <c r="E1726" s="8">
        <v>1350</v>
      </c>
      <c r="F1726" s="8">
        <v>0</v>
      </c>
      <c r="G1726" s="8">
        <v>0</v>
      </c>
    </row>
    <row r="1727" spans="1:7" s="123" customFormat="1" ht="18" customHeight="1">
      <c r="A1727" s="4" t="s">
        <v>153</v>
      </c>
      <c r="B1727" s="4" t="s">
        <v>273</v>
      </c>
      <c r="C1727" s="4" t="s">
        <v>173</v>
      </c>
      <c r="D1727" s="4" t="s">
        <v>222</v>
      </c>
      <c r="E1727" s="8">
        <v>2</v>
      </c>
      <c r="F1727" s="8">
        <v>0</v>
      </c>
      <c r="G1727" s="8">
        <v>0</v>
      </c>
    </row>
    <row r="1728" spans="1:7" s="123" customFormat="1" ht="18" customHeight="1">
      <c r="A1728" s="4" t="s">
        <v>153</v>
      </c>
      <c r="B1728" s="4" t="s">
        <v>273</v>
      </c>
      <c r="C1728" s="4" t="s">
        <v>175</v>
      </c>
      <c r="D1728" s="4" t="s">
        <v>239</v>
      </c>
      <c r="E1728" s="8">
        <v>87</v>
      </c>
      <c r="F1728" s="8">
        <v>0</v>
      </c>
      <c r="G1728" s="8">
        <v>0</v>
      </c>
    </row>
    <row r="1729" spans="1:7" s="123" customFormat="1" ht="18" customHeight="1">
      <c r="A1729" s="4" t="s">
        <v>153</v>
      </c>
      <c r="B1729" s="4" t="s">
        <v>273</v>
      </c>
      <c r="C1729" s="4" t="s">
        <v>175</v>
      </c>
      <c r="D1729" s="4" t="s">
        <v>176</v>
      </c>
      <c r="E1729" s="8">
        <v>55</v>
      </c>
      <c r="F1729" s="8">
        <v>0</v>
      </c>
      <c r="G1729" s="8">
        <v>0</v>
      </c>
    </row>
    <row r="1730" spans="1:7" s="123" customFormat="1" ht="18" customHeight="1">
      <c r="A1730" s="4" t="s">
        <v>153</v>
      </c>
      <c r="B1730" s="4" t="s">
        <v>273</v>
      </c>
      <c r="C1730" s="4" t="s">
        <v>175</v>
      </c>
      <c r="D1730" s="4" t="s">
        <v>177</v>
      </c>
      <c r="E1730" s="8">
        <v>7246</v>
      </c>
      <c r="F1730" s="8">
        <v>179</v>
      </c>
      <c r="G1730" s="8">
        <v>0</v>
      </c>
    </row>
    <row r="1731" spans="1:7" s="123" customFormat="1" ht="18" customHeight="1">
      <c r="A1731" s="4" t="s">
        <v>153</v>
      </c>
      <c r="B1731" s="4" t="s">
        <v>273</v>
      </c>
      <c r="C1731" s="4" t="s">
        <v>153</v>
      </c>
      <c r="D1731" s="4" t="s">
        <v>157</v>
      </c>
      <c r="E1731" s="8">
        <v>0</v>
      </c>
      <c r="F1731" s="8">
        <v>0</v>
      </c>
      <c r="G1731" s="8">
        <v>0</v>
      </c>
    </row>
    <row r="1732" spans="1:7" s="123" customFormat="1" ht="18" customHeight="1">
      <c r="A1732" s="4" t="s">
        <v>153</v>
      </c>
      <c r="B1732" s="4" t="s">
        <v>309</v>
      </c>
      <c r="C1732" s="4" t="s">
        <v>175</v>
      </c>
      <c r="D1732" s="4" t="s">
        <v>308</v>
      </c>
      <c r="E1732" s="8">
        <v>31</v>
      </c>
      <c r="F1732" s="8">
        <v>0</v>
      </c>
      <c r="G1732" s="8">
        <v>0</v>
      </c>
    </row>
    <row r="1733" spans="1:7" s="123" customFormat="1" ht="18" customHeight="1">
      <c r="A1733" s="4" t="s">
        <v>153</v>
      </c>
      <c r="B1733" s="4" t="s">
        <v>186</v>
      </c>
      <c r="C1733" s="4" t="s">
        <v>158</v>
      </c>
      <c r="D1733" s="4" t="s">
        <v>159</v>
      </c>
      <c r="E1733" s="8">
        <v>16798</v>
      </c>
      <c r="F1733" s="8">
        <v>26663</v>
      </c>
      <c r="G1733" s="8">
        <v>0</v>
      </c>
    </row>
    <row r="1734" spans="1:7" s="123" customFormat="1" ht="18" customHeight="1">
      <c r="A1734" s="4" t="s">
        <v>153</v>
      </c>
      <c r="B1734" s="4" t="s">
        <v>186</v>
      </c>
      <c r="C1734" s="4" t="s">
        <v>139</v>
      </c>
      <c r="D1734" s="4" t="s">
        <v>140</v>
      </c>
      <c r="E1734" s="8">
        <v>5</v>
      </c>
      <c r="F1734" s="8">
        <v>86</v>
      </c>
      <c r="G1734" s="8">
        <v>0</v>
      </c>
    </row>
    <row r="1735" spans="1:7" s="123" customFormat="1" ht="18" customHeight="1">
      <c r="A1735" s="4" t="s">
        <v>153</v>
      </c>
      <c r="B1735" s="4" t="s">
        <v>186</v>
      </c>
      <c r="C1735" s="4" t="s">
        <v>206</v>
      </c>
      <c r="D1735" s="4" t="s">
        <v>207</v>
      </c>
      <c r="E1735" s="8">
        <v>7436</v>
      </c>
      <c r="F1735" s="8">
        <v>191004</v>
      </c>
      <c r="G1735" s="8">
        <v>0</v>
      </c>
    </row>
    <row r="1736" spans="1:7" s="123" customFormat="1" ht="18" customHeight="1">
      <c r="A1736" s="4" t="s">
        <v>153</v>
      </c>
      <c r="B1736" s="4" t="s">
        <v>186</v>
      </c>
      <c r="C1736" s="4" t="s">
        <v>160</v>
      </c>
      <c r="D1736" s="4" t="s">
        <v>238</v>
      </c>
      <c r="E1736" s="8">
        <v>51824</v>
      </c>
      <c r="F1736" s="8">
        <v>326998</v>
      </c>
      <c r="G1736" s="8">
        <v>0</v>
      </c>
    </row>
    <row r="1737" spans="1:7" s="123" customFormat="1" ht="18" customHeight="1">
      <c r="A1737" s="4" t="s">
        <v>153</v>
      </c>
      <c r="B1737" s="4" t="s">
        <v>186</v>
      </c>
      <c r="C1737" s="4" t="s">
        <v>160</v>
      </c>
      <c r="D1737" s="4" t="s">
        <v>161</v>
      </c>
      <c r="E1737" s="8">
        <v>24449</v>
      </c>
      <c r="F1737" s="8">
        <v>21246</v>
      </c>
      <c r="G1737" s="8">
        <v>0</v>
      </c>
    </row>
    <row r="1738" spans="1:7" s="123" customFormat="1" ht="18" customHeight="1">
      <c r="A1738" s="4" t="s">
        <v>153</v>
      </c>
      <c r="B1738" s="4" t="s">
        <v>186</v>
      </c>
      <c r="C1738" s="4" t="s">
        <v>160</v>
      </c>
      <c r="D1738" s="4" t="s">
        <v>162</v>
      </c>
      <c r="E1738" s="8">
        <v>180564</v>
      </c>
      <c r="F1738" s="8">
        <v>1211134</v>
      </c>
      <c r="G1738" s="8">
        <v>130</v>
      </c>
    </row>
    <row r="1739" spans="1:7" s="123" customFormat="1" ht="18" customHeight="1">
      <c r="A1739" s="4" t="s">
        <v>153</v>
      </c>
      <c r="B1739" s="4" t="s">
        <v>186</v>
      </c>
      <c r="C1739" s="4" t="s">
        <v>160</v>
      </c>
      <c r="D1739" s="4" t="s">
        <v>163</v>
      </c>
      <c r="E1739" s="8">
        <v>759</v>
      </c>
      <c r="F1739" s="8">
        <v>7</v>
      </c>
      <c r="G1739" s="8">
        <v>0</v>
      </c>
    </row>
    <row r="1740" spans="1:7" s="123" customFormat="1" ht="18" customHeight="1">
      <c r="A1740" s="4" t="s">
        <v>153</v>
      </c>
      <c r="B1740" s="4" t="s">
        <v>186</v>
      </c>
      <c r="C1740" s="4" t="s">
        <v>141</v>
      </c>
      <c r="D1740" s="4" t="s">
        <v>142</v>
      </c>
      <c r="E1740" s="8">
        <v>18548</v>
      </c>
      <c r="F1740" s="8">
        <v>585299</v>
      </c>
      <c r="G1740" s="8">
        <v>76</v>
      </c>
    </row>
    <row r="1741" spans="1:7" s="123" customFormat="1" ht="18" customHeight="1">
      <c r="A1741" s="4" t="s">
        <v>153</v>
      </c>
      <c r="B1741" s="4" t="s">
        <v>186</v>
      </c>
      <c r="C1741" s="4" t="s">
        <v>149</v>
      </c>
      <c r="D1741" s="4" t="s">
        <v>150</v>
      </c>
      <c r="E1741" s="8">
        <v>791074</v>
      </c>
      <c r="F1741" s="8">
        <v>5919551</v>
      </c>
      <c r="G1741" s="8">
        <v>67074</v>
      </c>
    </row>
    <row r="1742" spans="1:7" s="123" customFormat="1" ht="18" customHeight="1">
      <c r="A1742" s="4" t="s">
        <v>153</v>
      </c>
      <c r="B1742" s="4" t="s">
        <v>186</v>
      </c>
      <c r="C1742" s="4" t="s">
        <v>208</v>
      </c>
      <c r="D1742" s="4" t="s">
        <v>209</v>
      </c>
      <c r="E1742" s="8">
        <v>217607</v>
      </c>
      <c r="F1742" s="8">
        <v>1101352</v>
      </c>
      <c r="G1742" s="8">
        <v>487</v>
      </c>
    </row>
    <row r="1743" spans="1:7" s="123" customFormat="1" ht="18" customHeight="1">
      <c r="A1743" s="4" t="s">
        <v>153</v>
      </c>
      <c r="B1743" s="4" t="s">
        <v>186</v>
      </c>
      <c r="C1743" s="4" t="s">
        <v>164</v>
      </c>
      <c r="D1743" s="4" t="s">
        <v>268</v>
      </c>
      <c r="E1743" s="8">
        <v>6240</v>
      </c>
      <c r="F1743" s="8">
        <v>0</v>
      </c>
      <c r="G1743" s="8">
        <v>0</v>
      </c>
    </row>
    <row r="1744" spans="1:7" s="123" customFormat="1" ht="18" customHeight="1">
      <c r="A1744" s="4" t="s">
        <v>153</v>
      </c>
      <c r="B1744" s="4" t="s">
        <v>186</v>
      </c>
      <c r="C1744" s="4" t="s">
        <v>164</v>
      </c>
      <c r="D1744" s="4" t="s">
        <v>165</v>
      </c>
      <c r="E1744" s="8">
        <v>249977</v>
      </c>
      <c r="F1744" s="8">
        <v>1464344</v>
      </c>
      <c r="G1744" s="8">
        <v>1913</v>
      </c>
    </row>
    <row r="1745" spans="1:7" s="123" customFormat="1" ht="18" customHeight="1">
      <c r="A1745" s="4" t="s">
        <v>153</v>
      </c>
      <c r="B1745" s="4" t="s">
        <v>186</v>
      </c>
      <c r="C1745" s="4" t="s">
        <v>210</v>
      </c>
      <c r="D1745" s="4" t="s">
        <v>211</v>
      </c>
      <c r="E1745" s="8">
        <v>20</v>
      </c>
      <c r="F1745" s="8">
        <v>0</v>
      </c>
      <c r="G1745" s="8">
        <v>0</v>
      </c>
    </row>
    <row r="1746" spans="1:7" s="123" customFormat="1" ht="18" customHeight="1">
      <c r="A1746" s="4" t="s">
        <v>153</v>
      </c>
      <c r="B1746" s="4" t="s">
        <v>186</v>
      </c>
      <c r="C1746" s="4" t="s">
        <v>166</v>
      </c>
      <c r="D1746" s="4" t="s">
        <v>167</v>
      </c>
      <c r="E1746" s="8">
        <v>634447</v>
      </c>
      <c r="F1746" s="8">
        <v>1695858</v>
      </c>
      <c r="G1746" s="8">
        <v>4251</v>
      </c>
    </row>
    <row r="1747" spans="1:7" s="123" customFormat="1" ht="18" customHeight="1">
      <c r="A1747" s="4" t="s">
        <v>153</v>
      </c>
      <c r="B1747" s="4" t="s">
        <v>186</v>
      </c>
      <c r="C1747" s="4" t="s">
        <v>166</v>
      </c>
      <c r="D1747" s="4" t="s">
        <v>275</v>
      </c>
      <c r="E1747" s="8">
        <v>13583</v>
      </c>
      <c r="F1747" s="8">
        <v>14411</v>
      </c>
      <c r="G1747" s="8">
        <v>0</v>
      </c>
    </row>
    <row r="1748" spans="1:7" s="123" customFormat="1" ht="18" customHeight="1">
      <c r="A1748" s="4" t="s">
        <v>153</v>
      </c>
      <c r="B1748" s="4" t="s">
        <v>186</v>
      </c>
      <c r="C1748" s="4" t="s">
        <v>166</v>
      </c>
      <c r="D1748" s="4" t="s">
        <v>246</v>
      </c>
      <c r="E1748" s="8">
        <v>169040</v>
      </c>
      <c r="F1748" s="8">
        <v>531323</v>
      </c>
      <c r="G1748" s="8">
        <v>18</v>
      </c>
    </row>
    <row r="1749" spans="1:7" s="123" customFormat="1" ht="18" customHeight="1">
      <c r="A1749" s="4" t="s">
        <v>153</v>
      </c>
      <c r="B1749" s="4" t="s">
        <v>186</v>
      </c>
      <c r="C1749" s="4" t="s">
        <v>212</v>
      </c>
      <c r="D1749" s="4" t="s">
        <v>213</v>
      </c>
      <c r="E1749" s="8">
        <v>154406</v>
      </c>
      <c r="F1749" s="8">
        <v>712560</v>
      </c>
      <c r="G1749" s="8">
        <v>37323</v>
      </c>
    </row>
    <row r="1750" spans="1:7" s="123" customFormat="1" ht="18" customHeight="1">
      <c r="A1750" s="4" t="s">
        <v>153</v>
      </c>
      <c r="B1750" s="4" t="s">
        <v>186</v>
      </c>
      <c r="C1750" s="4" t="s">
        <v>168</v>
      </c>
      <c r="D1750" s="4" t="s">
        <v>169</v>
      </c>
      <c r="E1750" s="8">
        <v>96130</v>
      </c>
      <c r="F1750" s="8">
        <v>694843</v>
      </c>
      <c r="G1750" s="8">
        <v>20565</v>
      </c>
    </row>
    <row r="1751" spans="1:7" s="123" customFormat="1" ht="18" customHeight="1">
      <c r="A1751" s="4" t="s">
        <v>153</v>
      </c>
      <c r="B1751" s="4" t="s">
        <v>186</v>
      </c>
      <c r="C1751" s="4" t="s">
        <v>143</v>
      </c>
      <c r="D1751" s="4" t="s">
        <v>144</v>
      </c>
      <c r="E1751" s="8">
        <v>23251</v>
      </c>
      <c r="F1751" s="8">
        <v>500812</v>
      </c>
      <c r="G1751" s="8">
        <v>3321</v>
      </c>
    </row>
    <row r="1752" spans="1:7" s="123" customFormat="1" ht="18" customHeight="1">
      <c r="A1752" s="4" t="s">
        <v>153</v>
      </c>
      <c r="B1752" s="4" t="s">
        <v>186</v>
      </c>
      <c r="C1752" s="4" t="s">
        <v>170</v>
      </c>
      <c r="D1752" s="4" t="s">
        <v>171</v>
      </c>
      <c r="E1752" s="8">
        <v>15482</v>
      </c>
      <c r="F1752" s="8">
        <v>61469</v>
      </c>
      <c r="G1752" s="8">
        <v>0</v>
      </c>
    </row>
    <row r="1753" spans="1:7" s="123" customFormat="1" ht="18" customHeight="1">
      <c r="A1753" s="4" t="s">
        <v>153</v>
      </c>
      <c r="B1753" s="4" t="s">
        <v>186</v>
      </c>
      <c r="C1753" s="4" t="s">
        <v>151</v>
      </c>
      <c r="D1753" s="4" t="s">
        <v>152</v>
      </c>
      <c r="E1753" s="8">
        <v>15091</v>
      </c>
      <c r="F1753" s="8">
        <v>441292</v>
      </c>
      <c r="G1753" s="8">
        <v>83</v>
      </c>
    </row>
    <row r="1754" spans="1:7" s="123" customFormat="1" ht="18" customHeight="1">
      <c r="A1754" s="4" t="s">
        <v>153</v>
      </c>
      <c r="B1754" s="4" t="s">
        <v>186</v>
      </c>
      <c r="C1754" s="4" t="s">
        <v>173</v>
      </c>
      <c r="D1754" s="4" t="s">
        <v>222</v>
      </c>
      <c r="E1754" s="8">
        <v>517361</v>
      </c>
      <c r="F1754" s="8">
        <v>1212227</v>
      </c>
      <c r="G1754" s="8">
        <v>5379</v>
      </c>
    </row>
    <row r="1755" spans="1:7" s="123" customFormat="1" ht="18" customHeight="1">
      <c r="A1755" s="4" t="s">
        <v>153</v>
      </c>
      <c r="B1755" s="4" t="s">
        <v>186</v>
      </c>
      <c r="C1755" s="4" t="s">
        <v>173</v>
      </c>
      <c r="D1755" s="4" t="s">
        <v>223</v>
      </c>
      <c r="E1755" s="8">
        <v>5562</v>
      </c>
      <c r="F1755" s="8">
        <v>6983</v>
      </c>
      <c r="G1755" s="8">
        <v>0</v>
      </c>
    </row>
    <row r="1756" spans="1:7" s="123" customFormat="1" ht="18" customHeight="1">
      <c r="A1756" s="4" t="s">
        <v>153</v>
      </c>
      <c r="B1756" s="4" t="s">
        <v>186</v>
      </c>
      <c r="C1756" s="4" t="s">
        <v>173</v>
      </c>
      <c r="D1756" s="4" t="s">
        <v>174</v>
      </c>
      <c r="E1756" s="8">
        <v>91239</v>
      </c>
      <c r="F1756" s="8">
        <v>201146</v>
      </c>
      <c r="G1756" s="8">
        <v>360</v>
      </c>
    </row>
    <row r="1757" spans="1:7" s="123" customFormat="1" ht="18" customHeight="1">
      <c r="A1757" s="4" t="s">
        <v>153</v>
      </c>
      <c r="B1757" s="4" t="s">
        <v>186</v>
      </c>
      <c r="C1757" s="4" t="s">
        <v>173</v>
      </c>
      <c r="D1757" s="4" t="s">
        <v>264</v>
      </c>
      <c r="E1757" s="8">
        <v>50235</v>
      </c>
      <c r="F1757" s="8">
        <v>55742</v>
      </c>
      <c r="G1757" s="8">
        <v>0</v>
      </c>
    </row>
    <row r="1758" spans="1:7" s="123" customFormat="1" ht="18" customHeight="1">
      <c r="A1758" s="4" t="s">
        <v>153</v>
      </c>
      <c r="B1758" s="4" t="s">
        <v>186</v>
      </c>
      <c r="C1758" s="4" t="s">
        <v>175</v>
      </c>
      <c r="D1758" s="4" t="s">
        <v>176</v>
      </c>
      <c r="E1758" s="8">
        <v>286953</v>
      </c>
      <c r="F1758" s="8">
        <v>1010982</v>
      </c>
      <c r="G1758" s="8">
        <v>40</v>
      </c>
    </row>
    <row r="1759" spans="1:7" s="123" customFormat="1" ht="18" customHeight="1">
      <c r="A1759" s="4" t="s">
        <v>153</v>
      </c>
      <c r="B1759" s="4" t="s">
        <v>186</v>
      </c>
      <c r="C1759" s="4" t="s">
        <v>175</v>
      </c>
      <c r="D1759" s="4" t="s">
        <v>177</v>
      </c>
      <c r="E1759" s="8">
        <v>1650083</v>
      </c>
      <c r="F1759" s="8">
        <v>1997816</v>
      </c>
      <c r="G1759" s="8">
        <v>9479</v>
      </c>
    </row>
    <row r="1760" spans="1:7" s="123" customFormat="1" ht="18" customHeight="1">
      <c r="A1760" s="4" t="s">
        <v>153</v>
      </c>
      <c r="B1760" s="4" t="s">
        <v>186</v>
      </c>
      <c r="C1760" s="4" t="s">
        <v>178</v>
      </c>
      <c r="D1760" s="4" t="s">
        <v>179</v>
      </c>
      <c r="E1760" s="8">
        <v>11257</v>
      </c>
      <c r="F1760" s="8">
        <v>172512</v>
      </c>
      <c r="G1760" s="8">
        <v>40</v>
      </c>
    </row>
    <row r="1761" spans="1:7" s="123" customFormat="1" ht="18" customHeight="1">
      <c r="A1761" s="4" t="s">
        <v>153</v>
      </c>
      <c r="B1761" s="4" t="s">
        <v>186</v>
      </c>
      <c r="C1761" s="4" t="s">
        <v>180</v>
      </c>
      <c r="D1761" s="4" t="s">
        <v>300</v>
      </c>
      <c r="E1761" s="8">
        <v>49671</v>
      </c>
      <c r="F1761" s="8">
        <v>94794</v>
      </c>
      <c r="G1761" s="8">
        <v>0</v>
      </c>
    </row>
    <row r="1762" spans="1:7" s="123" customFormat="1" ht="18" customHeight="1">
      <c r="A1762" s="4" t="s">
        <v>153</v>
      </c>
      <c r="B1762" s="4" t="s">
        <v>186</v>
      </c>
      <c r="C1762" s="4" t="s">
        <v>180</v>
      </c>
      <c r="D1762" s="4" t="s">
        <v>181</v>
      </c>
      <c r="E1762" s="8">
        <v>495722</v>
      </c>
      <c r="F1762" s="8">
        <v>2030341</v>
      </c>
      <c r="G1762" s="8">
        <v>1669</v>
      </c>
    </row>
    <row r="1763" spans="1:7" s="123" customFormat="1" ht="18" customHeight="1">
      <c r="A1763" s="4" t="s">
        <v>153</v>
      </c>
      <c r="B1763" s="4" t="s">
        <v>186</v>
      </c>
      <c r="C1763" s="4" t="s">
        <v>182</v>
      </c>
      <c r="D1763" s="4" t="s">
        <v>261</v>
      </c>
      <c r="E1763" s="8">
        <v>25389</v>
      </c>
      <c r="F1763" s="8">
        <v>75008</v>
      </c>
      <c r="G1763" s="8">
        <v>5</v>
      </c>
    </row>
    <row r="1764" spans="1:7" s="123" customFormat="1" ht="18" customHeight="1">
      <c r="A1764" s="4" t="s">
        <v>153</v>
      </c>
      <c r="B1764" s="4" t="s">
        <v>186</v>
      </c>
      <c r="C1764" s="4" t="s">
        <v>182</v>
      </c>
      <c r="D1764" s="4" t="s">
        <v>183</v>
      </c>
      <c r="E1764" s="8">
        <v>328610</v>
      </c>
      <c r="F1764" s="8">
        <v>543195</v>
      </c>
      <c r="G1764" s="8">
        <v>585</v>
      </c>
    </row>
    <row r="1765" spans="1:7" s="123" customFormat="1" ht="18" customHeight="1">
      <c r="A1765" s="4" t="s">
        <v>153</v>
      </c>
      <c r="B1765" s="4" t="s">
        <v>186</v>
      </c>
      <c r="C1765" s="4" t="s">
        <v>182</v>
      </c>
      <c r="D1765" s="4" t="s">
        <v>249</v>
      </c>
      <c r="E1765" s="8">
        <v>108102</v>
      </c>
      <c r="F1765" s="8">
        <v>137957</v>
      </c>
      <c r="G1765" s="8">
        <v>0</v>
      </c>
    </row>
    <row r="1766" spans="1:7" s="123" customFormat="1" ht="18" customHeight="1">
      <c r="A1766" s="4" t="s">
        <v>153</v>
      </c>
      <c r="B1766" s="4" t="s">
        <v>186</v>
      </c>
      <c r="C1766" s="4" t="s">
        <v>182</v>
      </c>
      <c r="D1766" s="4" t="s">
        <v>233</v>
      </c>
      <c r="E1766" s="8">
        <v>186521</v>
      </c>
      <c r="F1766" s="8">
        <v>260058</v>
      </c>
      <c r="G1766" s="8">
        <v>0</v>
      </c>
    </row>
    <row r="1767" spans="1:7" s="123" customFormat="1" ht="18" customHeight="1">
      <c r="A1767" s="4" t="s">
        <v>153</v>
      </c>
      <c r="B1767" s="4" t="s">
        <v>186</v>
      </c>
      <c r="C1767" s="4" t="s">
        <v>184</v>
      </c>
      <c r="D1767" s="4" t="s">
        <v>185</v>
      </c>
      <c r="E1767" s="8">
        <v>0</v>
      </c>
      <c r="F1767" s="8">
        <v>0</v>
      </c>
      <c r="G1767" s="8">
        <v>0</v>
      </c>
    </row>
    <row r="1768" spans="1:7" s="123" customFormat="1" ht="18" customHeight="1">
      <c r="A1768" s="4" t="s">
        <v>153</v>
      </c>
      <c r="B1768" s="4" t="s">
        <v>186</v>
      </c>
      <c r="C1768" s="4" t="s">
        <v>153</v>
      </c>
      <c r="D1768" s="4" t="s">
        <v>305</v>
      </c>
      <c r="E1768" s="8">
        <v>23321</v>
      </c>
      <c r="F1768" s="8">
        <v>30514</v>
      </c>
      <c r="G1768" s="8">
        <v>500000</v>
      </c>
    </row>
    <row r="1769" spans="1:7" s="123" customFormat="1" ht="18" customHeight="1">
      <c r="A1769" s="4" t="s">
        <v>153</v>
      </c>
      <c r="B1769" s="4" t="s">
        <v>186</v>
      </c>
      <c r="C1769" s="4" t="s">
        <v>153</v>
      </c>
      <c r="D1769" s="4" t="s">
        <v>247</v>
      </c>
      <c r="E1769" s="8">
        <v>18599</v>
      </c>
      <c r="F1769" s="8">
        <v>14791</v>
      </c>
      <c r="G1769" s="8">
        <v>0</v>
      </c>
    </row>
    <row r="1770" spans="1:7" s="123" customFormat="1" ht="18" customHeight="1">
      <c r="A1770" s="4" t="s">
        <v>153</v>
      </c>
      <c r="B1770" s="4" t="s">
        <v>186</v>
      </c>
      <c r="C1770" s="4" t="s">
        <v>153</v>
      </c>
      <c r="D1770" s="4" t="s">
        <v>154</v>
      </c>
      <c r="E1770" s="8">
        <v>247</v>
      </c>
      <c r="F1770" s="8">
        <v>1</v>
      </c>
      <c r="G1770" s="8">
        <v>0</v>
      </c>
    </row>
    <row r="1771" spans="1:7" s="123" customFormat="1" ht="18" customHeight="1">
      <c r="A1771" s="4" t="s">
        <v>153</v>
      </c>
      <c r="B1771" s="4" t="s">
        <v>186</v>
      </c>
      <c r="C1771" s="4" t="s">
        <v>153</v>
      </c>
      <c r="D1771" s="4" t="s">
        <v>306</v>
      </c>
      <c r="E1771" s="8">
        <v>15416</v>
      </c>
      <c r="F1771" s="8">
        <v>9618</v>
      </c>
      <c r="G1771" s="8">
        <v>0</v>
      </c>
    </row>
    <row r="1772" spans="1:7" s="123" customFormat="1" ht="18" customHeight="1">
      <c r="A1772" s="4" t="s">
        <v>153</v>
      </c>
      <c r="B1772" s="4" t="s">
        <v>186</v>
      </c>
      <c r="C1772" s="4" t="s">
        <v>153</v>
      </c>
      <c r="D1772" s="4" t="s">
        <v>279</v>
      </c>
      <c r="E1772" s="8">
        <v>68488</v>
      </c>
      <c r="F1772" s="8">
        <v>58333</v>
      </c>
      <c r="G1772" s="8">
        <v>500000</v>
      </c>
    </row>
    <row r="1773" spans="1:7" s="123" customFormat="1" ht="18" customHeight="1">
      <c r="A1773" s="4" t="s">
        <v>153</v>
      </c>
      <c r="B1773" s="4" t="s">
        <v>186</v>
      </c>
      <c r="C1773" s="4" t="s">
        <v>153</v>
      </c>
      <c r="D1773" s="4" t="s">
        <v>155</v>
      </c>
      <c r="E1773" s="8">
        <v>87250</v>
      </c>
      <c r="F1773" s="8">
        <v>280690</v>
      </c>
      <c r="G1773" s="8">
        <v>0</v>
      </c>
    </row>
    <row r="1774" spans="1:7" s="123" customFormat="1" ht="18" customHeight="1">
      <c r="A1774" s="4" t="s">
        <v>153</v>
      </c>
      <c r="B1774" s="4" t="s">
        <v>186</v>
      </c>
      <c r="C1774" s="4" t="s">
        <v>153</v>
      </c>
      <c r="D1774" s="4" t="s">
        <v>156</v>
      </c>
      <c r="E1774" s="8">
        <v>105156</v>
      </c>
      <c r="F1774" s="8">
        <v>146920</v>
      </c>
      <c r="G1774" s="8">
        <v>0</v>
      </c>
    </row>
    <row r="1775" spans="1:7" s="123" customFormat="1" ht="18" customHeight="1">
      <c r="A1775" s="4" t="s">
        <v>153</v>
      </c>
      <c r="B1775" s="4" t="s">
        <v>186</v>
      </c>
      <c r="C1775" s="4" t="s">
        <v>153</v>
      </c>
      <c r="D1775" s="4" t="s">
        <v>186</v>
      </c>
      <c r="E1775" s="8">
        <v>648</v>
      </c>
      <c r="F1775" s="8">
        <v>0</v>
      </c>
      <c r="G1775" s="8">
        <v>0</v>
      </c>
    </row>
    <row r="1776" spans="1:7" s="123" customFormat="1" ht="18" customHeight="1">
      <c r="A1776" s="4" t="s">
        <v>153</v>
      </c>
      <c r="B1776" s="4" t="s">
        <v>186</v>
      </c>
      <c r="C1776" s="4" t="s">
        <v>153</v>
      </c>
      <c r="D1776" s="4" t="s">
        <v>157</v>
      </c>
      <c r="E1776" s="8">
        <v>195</v>
      </c>
      <c r="F1776" s="8">
        <v>0</v>
      </c>
      <c r="G1776" s="8">
        <v>0</v>
      </c>
    </row>
    <row r="1777" spans="1:7" s="123" customFormat="1" ht="18" customHeight="1">
      <c r="A1777" s="4" t="s">
        <v>153</v>
      </c>
      <c r="B1777" s="4" t="s">
        <v>186</v>
      </c>
      <c r="C1777" s="4" t="s">
        <v>230</v>
      </c>
      <c r="D1777" s="4" t="s">
        <v>263</v>
      </c>
      <c r="E1777" s="8">
        <v>5000</v>
      </c>
      <c r="F1777" s="8">
        <v>95271</v>
      </c>
      <c r="G1777" s="8">
        <v>0</v>
      </c>
    </row>
    <row r="1778" spans="1:7" s="123" customFormat="1" ht="18" customHeight="1">
      <c r="A1778" s="4" t="s">
        <v>153</v>
      </c>
      <c r="B1778" s="4" t="s">
        <v>157</v>
      </c>
      <c r="C1778" s="4" t="s">
        <v>137</v>
      </c>
      <c r="D1778" s="4" t="s">
        <v>138</v>
      </c>
      <c r="E1778" s="8">
        <v>3661</v>
      </c>
      <c r="F1778" s="8">
        <v>36877</v>
      </c>
      <c r="G1778" s="8">
        <v>6913</v>
      </c>
    </row>
    <row r="1779" spans="1:7" s="123" customFormat="1" ht="18" customHeight="1">
      <c r="A1779" s="4" t="s">
        <v>153</v>
      </c>
      <c r="B1779" s="4" t="s">
        <v>157</v>
      </c>
      <c r="C1779" s="4" t="s">
        <v>158</v>
      </c>
      <c r="D1779" s="4" t="s">
        <v>159</v>
      </c>
      <c r="E1779" s="8">
        <v>210094</v>
      </c>
      <c r="F1779" s="8">
        <v>1145114</v>
      </c>
      <c r="G1779" s="8">
        <v>1437</v>
      </c>
    </row>
    <row r="1780" spans="1:7" s="123" customFormat="1" ht="18" customHeight="1">
      <c r="A1780" s="4" t="s">
        <v>153</v>
      </c>
      <c r="B1780" s="4" t="s">
        <v>157</v>
      </c>
      <c r="C1780" s="4" t="s">
        <v>139</v>
      </c>
      <c r="D1780" s="4" t="s">
        <v>140</v>
      </c>
      <c r="E1780" s="8">
        <v>215085</v>
      </c>
      <c r="F1780" s="8">
        <v>33834050</v>
      </c>
      <c r="G1780" s="8">
        <v>176543</v>
      </c>
    </row>
    <row r="1781" spans="1:7" s="123" customFormat="1" ht="18" customHeight="1">
      <c r="A1781" s="4" t="s">
        <v>153</v>
      </c>
      <c r="B1781" s="4" t="s">
        <v>157</v>
      </c>
      <c r="C1781" s="4" t="s">
        <v>139</v>
      </c>
      <c r="D1781" s="4" t="s">
        <v>205</v>
      </c>
      <c r="E1781" s="8">
        <v>0</v>
      </c>
      <c r="F1781" s="8">
        <v>8375</v>
      </c>
      <c r="G1781" s="8">
        <v>0</v>
      </c>
    </row>
    <row r="1782" spans="1:7" s="123" customFormat="1" ht="18" customHeight="1">
      <c r="A1782" s="4" t="s">
        <v>153</v>
      </c>
      <c r="B1782" s="4" t="s">
        <v>157</v>
      </c>
      <c r="C1782" s="4" t="s">
        <v>206</v>
      </c>
      <c r="D1782" s="4" t="s">
        <v>207</v>
      </c>
      <c r="E1782" s="8">
        <v>725</v>
      </c>
      <c r="F1782" s="8">
        <v>24992</v>
      </c>
      <c r="G1782" s="8">
        <v>1074</v>
      </c>
    </row>
    <row r="1783" spans="1:7" s="123" customFormat="1" ht="18" customHeight="1">
      <c r="A1783" s="4" t="s">
        <v>153</v>
      </c>
      <c r="B1783" s="4" t="s">
        <v>157</v>
      </c>
      <c r="C1783" s="4" t="s">
        <v>160</v>
      </c>
      <c r="D1783" s="4" t="s">
        <v>238</v>
      </c>
      <c r="E1783" s="8">
        <v>15098</v>
      </c>
      <c r="F1783" s="8">
        <v>54982</v>
      </c>
      <c r="G1783" s="8">
        <v>55</v>
      </c>
    </row>
    <row r="1784" spans="1:7" s="123" customFormat="1" ht="18" customHeight="1">
      <c r="A1784" s="4" t="s">
        <v>153</v>
      </c>
      <c r="B1784" s="4" t="s">
        <v>157</v>
      </c>
      <c r="C1784" s="4" t="s">
        <v>160</v>
      </c>
      <c r="D1784" s="4" t="s">
        <v>161</v>
      </c>
      <c r="E1784" s="8">
        <v>163226</v>
      </c>
      <c r="F1784" s="8">
        <v>127177</v>
      </c>
      <c r="G1784" s="8">
        <v>7</v>
      </c>
    </row>
    <row r="1785" spans="1:7" s="123" customFormat="1" ht="18" customHeight="1">
      <c r="A1785" s="4" t="s">
        <v>153</v>
      </c>
      <c r="B1785" s="4" t="s">
        <v>157</v>
      </c>
      <c r="C1785" s="4" t="s">
        <v>160</v>
      </c>
      <c r="D1785" s="4" t="s">
        <v>162</v>
      </c>
      <c r="E1785" s="8">
        <v>755658</v>
      </c>
      <c r="F1785" s="8">
        <v>12222716</v>
      </c>
      <c r="G1785" s="8">
        <v>1980076</v>
      </c>
    </row>
    <row r="1786" spans="1:7" s="123" customFormat="1" ht="18" customHeight="1">
      <c r="A1786" s="4" t="s">
        <v>153</v>
      </c>
      <c r="B1786" s="4" t="s">
        <v>157</v>
      </c>
      <c r="C1786" s="4" t="s">
        <v>160</v>
      </c>
      <c r="D1786" s="4" t="s">
        <v>163</v>
      </c>
      <c r="E1786" s="8">
        <v>5435</v>
      </c>
      <c r="F1786" s="8">
        <v>0</v>
      </c>
      <c r="G1786" s="8">
        <v>0</v>
      </c>
    </row>
    <row r="1787" spans="1:7" s="123" customFormat="1" ht="18" customHeight="1">
      <c r="A1787" s="4" t="s">
        <v>153</v>
      </c>
      <c r="B1787" s="4" t="s">
        <v>157</v>
      </c>
      <c r="C1787" s="4" t="s">
        <v>141</v>
      </c>
      <c r="D1787" s="4" t="s">
        <v>142</v>
      </c>
      <c r="E1787" s="8">
        <v>445341</v>
      </c>
      <c r="F1787" s="8">
        <v>7424467</v>
      </c>
      <c r="G1787" s="8">
        <v>244137</v>
      </c>
    </row>
    <row r="1788" spans="1:7" s="123" customFormat="1" ht="18" customHeight="1">
      <c r="A1788" s="4" t="s">
        <v>153</v>
      </c>
      <c r="B1788" s="4" t="s">
        <v>157</v>
      </c>
      <c r="C1788" s="4" t="s">
        <v>141</v>
      </c>
      <c r="D1788" s="4" t="s">
        <v>250</v>
      </c>
      <c r="E1788" s="8">
        <v>13745</v>
      </c>
      <c r="F1788" s="8">
        <v>27145</v>
      </c>
      <c r="G1788" s="8">
        <v>0</v>
      </c>
    </row>
    <row r="1789" spans="1:7" s="123" customFormat="1" ht="18" customHeight="1">
      <c r="A1789" s="4" t="s">
        <v>153</v>
      </c>
      <c r="B1789" s="4" t="s">
        <v>157</v>
      </c>
      <c r="C1789" s="4" t="s">
        <v>149</v>
      </c>
      <c r="D1789" s="4" t="s">
        <v>150</v>
      </c>
      <c r="E1789" s="8">
        <v>440918</v>
      </c>
      <c r="F1789" s="8">
        <v>12444655</v>
      </c>
      <c r="G1789" s="8">
        <v>4813615</v>
      </c>
    </row>
    <row r="1790" spans="1:7" s="123" customFormat="1" ht="18" customHeight="1">
      <c r="A1790" s="4" t="s">
        <v>153</v>
      </c>
      <c r="B1790" s="4" t="s">
        <v>157</v>
      </c>
      <c r="C1790" s="4" t="s">
        <v>208</v>
      </c>
      <c r="D1790" s="4" t="s">
        <v>209</v>
      </c>
      <c r="E1790" s="8">
        <v>133345</v>
      </c>
      <c r="F1790" s="8">
        <v>258111</v>
      </c>
      <c r="G1790" s="8">
        <v>1550</v>
      </c>
    </row>
    <row r="1791" spans="1:7" s="123" customFormat="1" ht="18" customHeight="1">
      <c r="A1791" s="4" t="s">
        <v>153</v>
      </c>
      <c r="B1791" s="4" t="s">
        <v>157</v>
      </c>
      <c r="C1791" s="4" t="s">
        <v>164</v>
      </c>
      <c r="D1791" s="4" t="s">
        <v>268</v>
      </c>
      <c r="E1791" s="8">
        <v>40754</v>
      </c>
      <c r="F1791" s="8">
        <v>0</v>
      </c>
      <c r="G1791" s="8">
        <v>0</v>
      </c>
    </row>
    <row r="1792" spans="1:7" s="123" customFormat="1" ht="18" customHeight="1">
      <c r="A1792" s="4" t="s">
        <v>153</v>
      </c>
      <c r="B1792" s="4" t="s">
        <v>157</v>
      </c>
      <c r="C1792" s="4" t="s">
        <v>164</v>
      </c>
      <c r="D1792" s="4" t="s">
        <v>165</v>
      </c>
      <c r="E1792" s="8">
        <v>152827</v>
      </c>
      <c r="F1792" s="8">
        <v>418111</v>
      </c>
      <c r="G1792" s="8">
        <v>3617</v>
      </c>
    </row>
    <row r="1793" spans="1:7" s="123" customFormat="1" ht="18" customHeight="1">
      <c r="A1793" s="4" t="s">
        <v>153</v>
      </c>
      <c r="B1793" s="4" t="s">
        <v>157</v>
      </c>
      <c r="C1793" s="4" t="s">
        <v>210</v>
      </c>
      <c r="D1793" s="4" t="s">
        <v>211</v>
      </c>
      <c r="E1793" s="8">
        <v>50299</v>
      </c>
      <c r="F1793" s="8">
        <v>555337</v>
      </c>
      <c r="G1793" s="8">
        <v>62497</v>
      </c>
    </row>
    <row r="1794" spans="1:7" s="123" customFormat="1" ht="18" customHeight="1">
      <c r="A1794" s="4" t="s">
        <v>153</v>
      </c>
      <c r="B1794" s="4" t="s">
        <v>157</v>
      </c>
      <c r="C1794" s="4" t="s">
        <v>166</v>
      </c>
      <c r="D1794" s="4" t="s">
        <v>167</v>
      </c>
      <c r="E1794" s="8">
        <v>295602</v>
      </c>
      <c r="F1794" s="8">
        <v>1834554</v>
      </c>
      <c r="G1794" s="8">
        <v>7992</v>
      </c>
    </row>
    <row r="1795" spans="1:7" s="123" customFormat="1" ht="18" customHeight="1">
      <c r="A1795" s="4" t="s">
        <v>153</v>
      </c>
      <c r="B1795" s="4" t="s">
        <v>157</v>
      </c>
      <c r="C1795" s="4" t="s">
        <v>166</v>
      </c>
      <c r="D1795" s="4" t="s">
        <v>242</v>
      </c>
      <c r="E1795" s="8">
        <v>203</v>
      </c>
      <c r="F1795" s="8">
        <v>400</v>
      </c>
      <c r="G1795" s="8">
        <v>0</v>
      </c>
    </row>
    <row r="1796" spans="1:7" s="123" customFormat="1" ht="18" customHeight="1">
      <c r="A1796" s="4" t="s">
        <v>153</v>
      </c>
      <c r="B1796" s="4" t="s">
        <v>157</v>
      </c>
      <c r="C1796" s="4" t="s">
        <v>166</v>
      </c>
      <c r="D1796" s="4" t="s">
        <v>244</v>
      </c>
      <c r="E1796" s="8">
        <v>2550</v>
      </c>
      <c r="F1796" s="8">
        <v>88</v>
      </c>
      <c r="G1796" s="8">
        <v>0</v>
      </c>
    </row>
    <row r="1797" spans="1:7" s="123" customFormat="1" ht="18" customHeight="1">
      <c r="A1797" s="4" t="s">
        <v>153</v>
      </c>
      <c r="B1797" s="4" t="s">
        <v>157</v>
      </c>
      <c r="C1797" s="4" t="s">
        <v>166</v>
      </c>
      <c r="D1797" s="4" t="s">
        <v>245</v>
      </c>
      <c r="E1797" s="8">
        <v>35</v>
      </c>
      <c r="F1797" s="8">
        <v>0</v>
      </c>
      <c r="G1797" s="8">
        <v>0</v>
      </c>
    </row>
    <row r="1798" spans="1:7" s="123" customFormat="1" ht="18" customHeight="1">
      <c r="A1798" s="4" t="s">
        <v>153</v>
      </c>
      <c r="B1798" s="4" t="s">
        <v>157</v>
      </c>
      <c r="C1798" s="4" t="s">
        <v>166</v>
      </c>
      <c r="D1798" s="4" t="s">
        <v>254</v>
      </c>
      <c r="E1798" s="8">
        <v>1570</v>
      </c>
      <c r="F1798" s="8">
        <v>134</v>
      </c>
      <c r="G1798" s="8">
        <v>0</v>
      </c>
    </row>
    <row r="1799" spans="1:7" s="123" customFormat="1" ht="18" customHeight="1">
      <c r="A1799" s="4" t="s">
        <v>153</v>
      </c>
      <c r="B1799" s="4" t="s">
        <v>157</v>
      </c>
      <c r="C1799" s="4" t="s">
        <v>166</v>
      </c>
      <c r="D1799" s="4" t="s">
        <v>246</v>
      </c>
      <c r="E1799" s="8">
        <v>10925</v>
      </c>
      <c r="F1799" s="8">
        <v>961</v>
      </c>
      <c r="G1799" s="8">
        <v>0</v>
      </c>
    </row>
    <row r="1800" spans="1:7" s="123" customFormat="1" ht="18" customHeight="1">
      <c r="A1800" s="4" t="s">
        <v>153</v>
      </c>
      <c r="B1800" s="4" t="s">
        <v>157</v>
      </c>
      <c r="C1800" s="4" t="s">
        <v>212</v>
      </c>
      <c r="D1800" s="4" t="s">
        <v>213</v>
      </c>
      <c r="E1800" s="8">
        <v>85086</v>
      </c>
      <c r="F1800" s="8">
        <v>341213</v>
      </c>
      <c r="G1800" s="8">
        <v>1234055</v>
      </c>
    </row>
    <row r="1801" spans="1:7" s="123" customFormat="1" ht="18" customHeight="1">
      <c r="A1801" s="4" t="s">
        <v>153</v>
      </c>
      <c r="B1801" s="4" t="s">
        <v>157</v>
      </c>
      <c r="C1801" s="4" t="s">
        <v>212</v>
      </c>
      <c r="D1801" s="4" t="s">
        <v>277</v>
      </c>
      <c r="E1801" s="8">
        <v>0</v>
      </c>
      <c r="F1801" s="8">
        <v>0</v>
      </c>
      <c r="G1801" s="8">
        <v>4500</v>
      </c>
    </row>
    <row r="1802" spans="1:7" s="123" customFormat="1" ht="18" customHeight="1">
      <c r="A1802" s="4" t="s">
        <v>153</v>
      </c>
      <c r="B1802" s="4" t="s">
        <v>157</v>
      </c>
      <c r="C1802" s="4" t="s">
        <v>168</v>
      </c>
      <c r="D1802" s="4" t="s">
        <v>255</v>
      </c>
      <c r="E1802" s="8">
        <v>518</v>
      </c>
      <c r="F1802" s="8">
        <v>401</v>
      </c>
      <c r="G1802" s="8">
        <v>0</v>
      </c>
    </row>
    <row r="1803" spans="1:7" s="123" customFormat="1" ht="18" customHeight="1">
      <c r="A1803" s="4" t="s">
        <v>153</v>
      </c>
      <c r="B1803" s="4" t="s">
        <v>157</v>
      </c>
      <c r="C1803" s="4" t="s">
        <v>168</v>
      </c>
      <c r="D1803" s="4" t="s">
        <v>169</v>
      </c>
      <c r="E1803" s="8">
        <v>146013</v>
      </c>
      <c r="F1803" s="8">
        <v>1079740</v>
      </c>
      <c r="G1803" s="8">
        <v>1019505</v>
      </c>
    </row>
    <row r="1804" spans="1:7" s="123" customFormat="1" ht="18" customHeight="1">
      <c r="A1804" s="4" t="s">
        <v>153</v>
      </c>
      <c r="B1804" s="4" t="s">
        <v>157</v>
      </c>
      <c r="C1804" s="4" t="s">
        <v>143</v>
      </c>
      <c r="D1804" s="4" t="s">
        <v>144</v>
      </c>
      <c r="E1804" s="8">
        <v>98986</v>
      </c>
      <c r="F1804" s="8">
        <v>2782388</v>
      </c>
      <c r="G1804" s="8">
        <v>156797</v>
      </c>
    </row>
    <row r="1805" spans="1:7" s="123" customFormat="1" ht="18" customHeight="1">
      <c r="A1805" s="4" t="s">
        <v>153</v>
      </c>
      <c r="B1805" s="4" t="s">
        <v>157</v>
      </c>
      <c r="C1805" s="4" t="s">
        <v>143</v>
      </c>
      <c r="D1805" s="4" t="s">
        <v>218</v>
      </c>
      <c r="E1805" s="8">
        <v>0</v>
      </c>
      <c r="F1805" s="8">
        <v>0</v>
      </c>
      <c r="G1805" s="8">
        <v>0</v>
      </c>
    </row>
    <row r="1806" spans="1:7" s="123" customFormat="1" ht="18" customHeight="1">
      <c r="A1806" s="4" t="s">
        <v>153</v>
      </c>
      <c r="B1806" s="4" t="s">
        <v>157</v>
      </c>
      <c r="C1806" s="4" t="s">
        <v>170</v>
      </c>
      <c r="D1806" s="4" t="s">
        <v>171</v>
      </c>
      <c r="E1806" s="8">
        <v>85402</v>
      </c>
      <c r="F1806" s="8">
        <v>652055</v>
      </c>
      <c r="G1806" s="8">
        <v>13</v>
      </c>
    </row>
    <row r="1807" spans="1:7" s="123" customFormat="1" ht="18" customHeight="1">
      <c r="A1807" s="4" t="s">
        <v>153</v>
      </c>
      <c r="B1807" s="4" t="s">
        <v>157</v>
      </c>
      <c r="C1807" s="4" t="s">
        <v>151</v>
      </c>
      <c r="D1807" s="4" t="s">
        <v>172</v>
      </c>
      <c r="E1807" s="8">
        <v>6964</v>
      </c>
      <c r="F1807" s="8">
        <v>128596</v>
      </c>
      <c r="G1807" s="8">
        <v>1086</v>
      </c>
    </row>
    <row r="1808" spans="1:7" s="123" customFormat="1" ht="18" customHeight="1">
      <c r="A1808" s="4" t="s">
        <v>153</v>
      </c>
      <c r="B1808" s="4" t="s">
        <v>157</v>
      </c>
      <c r="C1808" s="4" t="s">
        <v>151</v>
      </c>
      <c r="D1808" s="4" t="s">
        <v>248</v>
      </c>
      <c r="E1808" s="8">
        <v>9877</v>
      </c>
      <c r="F1808" s="8">
        <v>171636</v>
      </c>
      <c r="G1808" s="8">
        <v>15</v>
      </c>
    </row>
    <row r="1809" spans="1:7" s="123" customFormat="1" ht="18" customHeight="1">
      <c r="A1809" s="4" t="s">
        <v>153</v>
      </c>
      <c r="B1809" s="4" t="s">
        <v>157</v>
      </c>
      <c r="C1809" s="4" t="s">
        <v>151</v>
      </c>
      <c r="D1809" s="4" t="s">
        <v>152</v>
      </c>
      <c r="E1809" s="8">
        <v>698613</v>
      </c>
      <c r="F1809" s="8">
        <v>7180464</v>
      </c>
      <c r="G1809" s="8">
        <v>642969</v>
      </c>
    </row>
    <row r="1810" spans="1:7" s="123" customFormat="1" ht="18" customHeight="1">
      <c r="A1810" s="4" t="s">
        <v>153</v>
      </c>
      <c r="B1810" s="4" t="s">
        <v>157</v>
      </c>
      <c r="C1810" s="4" t="s">
        <v>220</v>
      </c>
      <c r="D1810" s="4" t="s">
        <v>221</v>
      </c>
      <c r="E1810" s="8">
        <v>16296</v>
      </c>
      <c r="F1810" s="8">
        <v>304644</v>
      </c>
      <c r="G1810" s="8">
        <v>7196</v>
      </c>
    </row>
    <row r="1811" spans="1:7" s="123" customFormat="1" ht="18" customHeight="1">
      <c r="A1811" s="4" t="s">
        <v>153</v>
      </c>
      <c r="B1811" s="4" t="s">
        <v>157</v>
      </c>
      <c r="C1811" s="4" t="s">
        <v>173</v>
      </c>
      <c r="D1811" s="4" t="s">
        <v>278</v>
      </c>
      <c r="E1811" s="8">
        <v>426</v>
      </c>
      <c r="F1811" s="8">
        <v>0</v>
      </c>
      <c r="G1811" s="8">
        <v>0</v>
      </c>
    </row>
    <row r="1812" spans="1:7" s="123" customFormat="1" ht="18" customHeight="1">
      <c r="A1812" s="4" t="s">
        <v>153</v>
      </c>
      <c r="B1812" s="4" t="s">
        <v>157</v>
      </c>
      <c r="C1812" s="4" t="s">
        <v>173</v>
      </c>
      <c r="D1812" s="4" t="s">
        <v>222</v>
      </c>
      <c r="E1812" s="8">
        <v>371019</v>
      </c>
      <c r="F1812" s="8">
        <v>1956539</v>
      </c>
      <c r="G1812" s="8">
        <v>1319221</v>
      </c>
    </row>
    <row r="1813" spans="1:7" s="123" customFormat="1" ht="18" customHeight="1">
      <c r="A1813" s="4" t="s">
        <v>153</v>
      </c>
      <c r="B1813" s="4" t="s">
        <v>157</v>
      </c>
      <c r="C1813" s="4" t="s">
        <v>173</v>
      </c>
      <c r="D1813" s="4" t="s">
        <v>223</v>
      </c>
      <c r="E1813" s="8">
        <v>160466</v>
      </c>
      <c r="F1813" s="8">
        <v>141018</v>
      </c>
      <c r="G1813" s="8">
        <v>0</v>
      </c>
    </row>
    <row r="1814" spans="1:7" s="123" customFormat="1" ht="18" customHeight="1">
      <c r="A1814" s="4" t="s">
        <v>153</v>
      </c>
      <c r="B1814" s="4" t="s">
        <v>157</v>
      </c>
      <c r="C1814" s="4" t="s">
        <v>173</v>
      </c>
      <c r="D1814" s="4" t="s">
        <v>174</v>
      </c>
      <c r="E1814" s="8">
        <v>53823</v>
      </c>
      <c r="F1814" s="8">
        <v>52792</v>
      </c>
      <c r="G1814" s="8">
        <v>15217</v>
      </c>
    </row>
    <row r="1815" spans="1:7" s="123" customFormat="1" ht="18" customHeight="1">
      <c r="A1815" s="4" t="s">
        <v>153</v>
      </c>
      <c r="B1815" s="4" t="s">
        <v>157</v>
      </c>
      <c r="C1815" s="4" t="s">
        <v>173</v>
      </c>
      <c r="D1815" s="4" t="s">
        <v>264</v>
      </c>
      <c r="E1815" s="8">
        <v>5975</v>
      </c>
      <c r="F1815" s="8">
        <v>0</v>
      </c>
      <c r="G1815" s="8">
        <v>0</v>
      </c>
    </row>
    <row r="1816" spans="1:7" s="123" customFormat="1" ht="18" customHeight="1">
      <c r="A1816" s="4" t="s">
        <v>153</v>
      </c>
      <c r="B1816" s="4" t="s">
        <v>157</v>
      </c>
      <c r="C1816" s="4" t="s">
        <v>175</v>
      </c>
      <c r="D1816" s="4" t="s">
        <v>176</v>
      </c>
      <c r="E1816" s="8">
        <v>474412</v>
      </c>
      <c r="F1816" s="8">
        <v>2623851</v>
      </c>
      <c r="G1816" s="8">
        <v>4751952</v>
      </c>
    </row>
    <row r="1817" spans="1:7" s="123" customFormat="1" ht="18" customHeight="1">
      <c r="A1817" s="4" t="s">
        <v>153</v>
      </c>
      <c r="B1817" s="4" t="s">
        <v>157</v>
      </c>
      <c r="C1817" s="4" t="s">
        <v>175</v>
      </c>
      <c r="D1817" s="4" t="s">
        <v>177</v>
      </c>
      <c r="E1817" s="8">
        <v>96618</v>
      </c>
      <c r="F1817" s="8">
        <v>84653</v>
      </c>
      <c r="G1817" s="8">
        <v>0</v>
      </c>
    </row>
    <row r="1818" spans="1:7" s="123" customFormat="1" ht="18" customHeight="1">
      <c r="A1818" s="4" t="s">
        <v>153</v>
      </c>
      <c r="B1818" s="4" t="s">
        <v>157</v>
      </c>
      <c r="C1818" s="4" t="s">
        <v>178</v>
      </c>
      <c r="D1818" s="4" t="s">
        <v>179</v>
      </c>
      <c r="E1818" s="8">
        <v>275766</v>
      </c>
      <c r="F1818" s="8">
        <v>921025</v>
      </c>
      <c r="G1818" s="8">
        <v>2750</v>
      </c>
    </row>
    <row r="1819" spans="1:7" s="123" customFormat="1" ht="18" customHeight="1">
      <c r="A1819" s="4" t="s">
        <v>153</v>
      </c>
      <c r="B1819" s="4" t="s">
        <v>157</v>
      </c>
      <c r="C1819" s="4" t="s">
        <v>145</v>
      </c>
      <c r="D1819" s="4" t="s">
        <v>202</v>
      </c>
      <c r="E1819" s="8">
        <v>1514</v>
      </c>
      <c r="F1819" s="8">
        <v>70</v>
      </c>
      <c r="G1819" s="8">
        <v>0</v>
      </c>
    </row>
    <row r="1820" spans="1:7" s="123" customFormat="1" ht="18" customHeight="1">
      <c r="A1820" s="4" t="s">
        <v>153</v>
      </c>
      <c r="B1820" s="4" t="s">
        <v>157</v>
      </c>
      <c r="C1820" s="4" t="s">
        <v>145</v>
      </c>
      <c r="D1820" s="4" t="s">
        <v>146</v>
      </c>
      <c r="E1820" s="8">
        <v>2768</v>
      </c>
      <c r="F1820" s="8">
        <v>228504</v>
      </c>
      <c r="G1820" s="8">
        <v>146345</v>
      </c>
    </row>
    <row r="1821" spans="1:7" s="123" customFormat="1" ht="18" customHeight="1">
      <c r="A1821" s="4" t="s">
        <v>153</v>
      </c>
      <c r="B1821" s="4" t="s">
        <v>157</v>
      </c>
      <c r="C1821" s="4" t="s">
        <v>226</v>
      </c>
      <c r="D1821" s="4" t="s">
        <v>227</v>
      </c>
      <c r="E1821" s="8">
        <v>656</v>
      </c>
      <c r="F1821" s="8">
        <v>6133</v>
      </c>
      <c r="G1821" s="8">
        <v>0</v>
      </c>
    </row>
    <row r="1822" spans="1:7" s="123" customFormat="1" ht="18" customHeight="1">
      <c r="A1822" s="4" t="s">
        <v>153</v>
      </c>
      <c r="B1822" s="4" t="s">
        <v>157</v>
      </c>
      <c r="C1822" s="4" t="s">
        <v>180</v>
      </c>
      <c r="D1822" s="4" t="s">
        <v>300</v>
      </c>
      <c r="E1822" s="8">
        <v>2177</v>
      </c>
      <c r="F1822" s="8">
        <v>7404</v>
      </c>
      <c r="G1822" s="8">
        <v>0</v>
      </c>
    </row>
    <row r="1823" spans="1:7" s="123" customFormat="1" ht="18" customHeight="1">
      <c r="A1823" s="4" t="s">
        <v>153</v>
      </c>
      <c r="B1823" s="4" t="s">
        <v>157</v>
      </c>
      <c r="C1823" s="4" t="s">
        <v>180</v>
      </c>
      <c r="D1823" s="4" t="s">
        <v>302</v>
      </c>
      <c r="E1823" s="8">
        <v>18004</v>
      </c>
      <c r="F1823" s="8">
        <v>20422</v>
      </c>
      <c r="G1823" s="8">
        <v>0</v>
      </c>
    </row>
    <row r="1824" spans="1:7" s="123" customFormat="1" ht="18" customHeight="1">
      <c r="A1824" s="4" t="s">
        <v>153</v>
      </c>
      <c r="B1824" s="4" t="s">
        <v>157</v>
      </c>
      <c r="C1824" s="4" t="s">
        <v>180</v>
      </c>
      <c r="D1824" s="4" t="s">
        <v>181</v>
      </c>
      <c r="E1824" s="8">
        <v>634100</v>
      </c>
      <c r="F1824" s="8">
        <v>3602307</v>
      </c>
      <c r="G1824" s="8">
        <v>5269448</v>
      </c>
    </row>
    <row r="1825" spans="1:7" s="123" customFormat="1" ht="18" customHeight="1">
      <c r="A1825" s="4" t="s">
        <v>153</v>
      </c>
      <c r="B1825" s="4" t="s">
        <v>157</v>
      </c>
      <c r="C1825" s="4" t="s">
        <v>182</v>
      </c>
      <c r="D1825" s="4" t="s">
        <v>261</v>
      </c>
      <c r="E1825" s="8">
        <v>4341</v>
      </c>
      <c r="F1825" s="8">
        <v>21198</v>
      </c>
      <c r="G1825" s="8">
        <v>0</v>
      </c>
    </row>
    <row r="1826" spans="1:7" s="123" customFormat="1" ht="18" customHeight="1">
      <c r="A1826" s="4" t="s">
        <v>153</v>
      </c>
      <c r="B1826" s="4" t="s">
        <v>157</v>
      </c>
      <c r="C1826" s="4" t="s">
        <v>182</v>
      </c>
      <c r="D1826" s="4" t="s">
        <v>183</v>
      </c>
      <c r="E1826" s="8">
        <v>231920</v>
      </c>
      <c r="F1826" s="8">
        <v>2348720</v>
      </c>
      <c r="G1826" s="8">
        <v>2417466</v>
      </c>
    </row>
    <row r="1827" spans="1:7" s="123" customFormat="1" ht="18" customHeight="1">
      <c r="A1827" s="4" t="s">
        <v>153</v>
      </c>
      <c r="B1827" s="4" t="s">
        <v>157</v>
      </c>
      <c r="C1827" s="4" t="s">
        <v>182</v>
      </c>
      <c r="D1827" s="4" t="s">
        <v>249</v>
      </c>
      <c r="E1827" s="8">
        <v>245</v>
      </c>
      <c r="F1827" s="8">
        <v>0</v>
      </c>
      <c r="G1827" s="8">
        <v>0</v>
      </c>
    </row>
    <row r="1828" spans="1:7" s="123" customFormat="1" ht="18" customHeight="1">
      <c r="A1828" s="4" t="s">
        <v>153</v>
      </c>
      <c r="B1828" s="4" t="s">
        <v>157</v>
      </c>
      <c r="C1828" s="4" t="s">
        <v>182</v>
      </c>
      <c r="D1828" s="4" t="s">
        <v>233</v>
      </c>
      <c r="E1828" s="8">
        <v>21938</v>
      </c>
      <c r="F1828" s="8">
        <v>3819</v>
      </c>
      <c r="G1828" s="8">
        <v>0</v>
      </c>
    </row>
    <row r="1829" spans="1:7" s="123" customFormat="1" ht="18" customHeight="1">
      <c r="A1829" s="4" t="s">
        <v>153</v>
      </c>
      <c r="B1829" s="4" t="s">
        <v>157</v>
      </c>
      <c r="C1829" s="4" t="s">
        <v>184</v>
      </c>
      <c r="D1829" s="4" t="s">
        <v>185</v>
      </c>
      <c r="E1829" s="8">
        <v>75727</v>
      </c>
      <c r="F1829" s="8">
        <v>514159</v>
      </c>
      <c r="G1829" s="8">
        <v>0</v>
      </c>
    </row>
    <row r="1830" spans="1:7" s="123" customFormat="1" ht="18" customHeight="1">
      <c r="A1830" s="4" t="s">
        <v>153</v>
      </c>
      <c r="B1830" s="4" t="s">
        <v>157</v>
      </c>
      <c r="C1830" s="4" t="s">
        <v>153</v>
      </c>
      <c r="D1830" s="4" t="s">
        <v>305</v>
      </c>
      <c r="E1830" s="8">
        <v>67</v>
      </c>
      <c r="F1830" s="8">
        <v>0</v>
      </c>
      <c r="G1830" s="8">
        <v>0</v>
      </c>
    </row>
    <row r="1831" spans="1:7" s="123" customFormat="1" ht="18" customHeight="1">
      <c r="A1831" s="4" t="s">
        <v>153</v>
      </c>
      <c r="B1831" s="4" t="s">
        <v>157</v>
      </c>
      <c r="C1831" s="4" t="s">
        <v>153</v>
      </c>
      <c r="D1831" s="4" t="s">
        <v>247</v>
      </c>
      <c r="E1831" s="8">
        <v>1376</v>
      </c>
      <c r="F1831" s="8">
        <v>238</v>
      </c>
      <c r="G1831" s="8">
        <v>0</v>
      </c>
    </row>
    <row r="1832" spans="1:7" s="123" customFormat="1" ht="18" customHeight="1">
      <c r="A1832" s="4" t="s">
        <v>153</v>
      </c>
      <c r="B1832" s="4" t="s">
        <v>157</v>
      </c>
      <c r="C1832" s="4" t="s">
        <v>153</v>
      </c>
      <c r="D1832" s="4" t="s">
        <v>154</v>
      </c>
      <c r="E1832" s="8">
        <v>408</v>
      </c>
      <c r="F1832" s="8">
        <v>30035</v>
      </c>
      <c r="G1832" s="8">
        <v>0</v>
      </c>
    </row>
    <row r="1833" spans="1:7" s="123" customFormat="1" ht="18" customHeight="1">
      <c r="A1833" s="4" t="s">
        <v>153</v>
      </c>
      <c r="B1833" s="4" t="s">
        <v>157</v>
      </c>
      <c r="C1833" s="4" t="s">
        <v>153</v>
      </c>
      <c r="D1833" s="4" t="s">
        <v>326</v>
      </c>
      <c r="E1833" s="8">
        <v>0</v>
      </c>
      <c r="F1833" s="8">
        <v>0</v>
      </c>
      <c r="G1833" s="8">
        <v>0</v>
      </c>
    </row>
    <row r="1834" spans="1:7" s="123" customFormat="1" ht="18" customHeight="1">
      <c r="A1834" s="4" t="s">
        <v>153</v>
      </c>
      <c r="B1834" s="4" t="s">
        <v>157</v>
      </c>
      <c r="C1834" s="4" t="s">
        <v>153</v>
      </c>
      <c r="D1834" s="4" t="s">
        <v>306</v>
      </c>
      <c r="E1834" s="8">
        <v>1373</v>
      </c>
      <c r="F1834" s="8">
        <v>0</v>
      </c>
      <c r="G1834" s="8">
        <v>0</v>
      </c>
    </row>
    <row r="1835" spans="1:7" s="123" customFormat="1" ht="18" customHeight="1">
      <c r="A1835" s="4" t="s">
        <v>153</v>
      </c>
      <c r="B1835" s="4" t="s">
        <v>157</v>
      </c>
      <c r="C1835" s="4" t="s">
        <v>153</v>
      </c>
      <c r="D1835" s="4" t="s">
        <v>279</v>
      </c>
      <c r="E1835" s="8">
        <v>1532</v>
      </c>
      <c r="F1835" s="8">
        <v>36</v>
      </c>
      <c r="G1835" s="8">
        <v>0</v>
      </c>
    </row>
    <row r="1836" spans="1:7" s="123" customFormat="1" ht="18" customHeight="1">
      <c r="A1836" s="4" t="s">
        <v>153</v>
      </c>
      <c r="B1836" s="4" t="s">
        <v>157</v>
      </c>
      <c r="C1836" s="4" t="s">
        <v>153</v>
      </c>
      <c r="D1836" s="4" t="s">
        <v>155</v>
      </c>
      <c r="E1836" s="8">
        <v>39606</v>
      </c>
      <c r="F1836" s="8">
        <v>3036</v>
      </c>
      <c r="G1836" s="8">
        <v>0</v>
      </c>
    </row>
    <row r="1837" spans="1:7" s="123" customFormat="1" ht="18" customHeight="1">
      <c r="A1837" s="4" t="s">
        <v>153</v>
      </c>
      <c r="B1837" s="4" t="s">
        <v>157</v>
      </c>
      <c r="C1837" s="4" t="s">
        <v>153</v>
      </c>
      <c r="D1837" s="4" t="s">
        <v>298</v>
      </c>
      <c r="E1837" s="8">
        <v>0</v>
      </c>
      <c r="F1837" s="8">
        <v>0</v>
      </c>
      <c r="G1837" s="8">
        <v>0</v>
      </c>
    </row>
    <row r="1838" spans="1:7" s="123" customFormat="1" ht="18" customHeight="1">
      <c r="A1838" s="4" t="s">
        <v>153</v>
      </c>
      <c r="B1838" s="4" t="s">
        <v>157</v>
      </c>
      <c r="C1838" s="4" t="s">
        <v>153</v>
      </c>
      <c r="D1838" s="4" t="s">
        <v>156</v>
      </c>
      <c r="E1838" s="8">
        <v>341</v>
      </c>
      <c r="F1838" s="8">
        <v>0</v>
      </c>
      <c r="G1838" s="8">
        <v>0</v>
      </c>
    </row>
    <row r="1839" spans="1:7" s="123" customFormat="1" ht="18" customHeight="1">
      <c r="A1839" s="4" t="s">
        <v>153</v>
      </c>
      <c r="B1839" s="4" t="s">
        <v>157</v>
      </c>
      <c r="C1839" s="4" t="s">
        <v>153</v>
      </c>
      <c r="D1839" s="4" t="s">
        <v>273</v>
      </c>
      <c r="E1839" s="8">
        <v>0</v>
      </c>
      <c r="F1839" s="8">
        <v>0</v>
      </c>
      <c r="G1839" s="8">
        <v>0</v>
      </c>
    </row>
    <row r="1840" spans="1:7" s="123" customFormat="1" ht="18" customHeight="1">
      <c r="A1840" s="4" t="s">
        <v>153</v>
      </c>
      <c r="B1840" s="4" t="s">
        <v>157</v>
      </c>
      <c r="C1840" s="4" t="s">
        <v>153</v>
      </c>
      <c r="D1840" s="4" t="s">
        <v>186</v>
      </c>
      <c r="E1840" s="8">
        <v>70</v>
      </c>
      <c r="F1840" s="8">
        <v>0</v>
      </c>
      <c r="G1840" s="8">
        <v>0</v>
      </c>
    </row>
    <row r="1841" spans="1:7" s="123" customFormat="1" ht="18" customHeight="1">
      <c r="A1841" s="4" t="s">
        <v>153</v>
      </c>
      <c r="B1841" s="4" t="s">
        <v>157</v>
      </c>
      <c r="C1841" s="4" t="s">
        <v>153</v>
      </c>
      <c r="D1841" s="4" t="s">
        <v>157</v>
      </c>
      <c r="E1841" s="8">
        <v>63</v>
      </c>
      <c r="F1841" s="8">
        <v>102</v>
      </c>
      <c r="G1841" s="8">
        <v>20761</v>
      </c>
    </row>
    <row r="1842" spans="1:7" s="123" customFormat="1" ht="18" customHeight="1">
      <c r="A1842" s="4" t="s">
        <v>230</v>
      </c>
      <c r="B1842" s="4" t="s">
        <v>231</v>
      </c>
      <c r="C1842" s="4" t="s">
        <v>139</v>
      </c>
      <c r="D1842" s="4" t="s">
        <v>140</v>
      </c>
      <c r="E1842" s="8">
        <v>0</v>
      </c>
      <c r="F1842" s="8">
        <v>0</v>
      </c>
      <c r="G1842" s="8">
        <v>0</v>
      </c>
    </row>
    <row r="1843" spans="1:7" s="123" customFormat="1" ht="18" customHeight="1">
      <c r="A1843" s="4" t="s">
        <v>230</v>
      </c>
      <c r="B1843" s="4" t="s">
        <v>231</v>
      </c>
      <c r="C1843" s="4" t="s">
        <v>139</v>
      </c>
      <c r="D1843" s="4" t="s">
        <v>205</v>
      </c>
      <c r="E1843" s="8">
        <v>0</v>
      </c>
      <c r="F1843" s="8">
        <v>0</v>
      </c>
      <c r="G1843" s="8">
        <v>0</v>
      </c>
    </row>
    <row r="1844" spans="1:7" s="123" customFormat="1" ht="18" customHeight="1">
      <c r="A1844" s="4" t="s">
        <v>230</v>
      </c>
      <c r="B1844" s="4" t="s">
        <v>231</v>
      </c>
      <c r="C1844" s="4" t="s">
        <v>149</v>
      </c>
      <c r="D1844" s="4" t="s">
        <v>150</v>
      </c>
      <c r="E1844" s="8">
        <v>8154</v>
      </c>
      <c r="F1844" s="8">
        <v>0</v>
      </c>
      <c r="G1844" s="8">
        <v>0</v>
      </c>
    </row>
    <row r="1845" spans="1:7" s="123" customFormat="1" ht="18" customHeight="1">
      <c r="A1845" s="4" t="s">
        <v>230</v>
      </c>
      <c r="B1845" s="4" t="s">
        <v>231</v>
      </c>
      <c r="C1845" s="4" t="s">
        <v>210</v>
      </c>
      <c r="D1845" s="4" t="s">
        <v>270</v>
      </c>
      <c r="E1845" s="8">
        <v>6</v>
      </c>
      <c r="F1845" s="8">
        <v>0</v>
      </c>
      <c r="G1845" s="8">
        <v>0</v>
      </c>
    </row>
    <row r="1846" spans="1:7" s="123" customFormat="1" ht="18" customHeight="1">
      <c r="A1846" s="4" t="s">
        <v>230</v>
      </c>
      <c r="B1846" s="4" t="s">
        <v>231</v>
      </c>
      <c r="C1846" s="4" t="s">
        <v>166</v>
      </c>
      <c r="D1846" s="4" t="s">
        <v>242</v>
      </c>
      <c r="E1846" s="8">
        <v>0</v>
      </c>
      <c r="F1846" s="8">
        <v>0</v>
      </c>
      <c r="G1846" s="8">
        <v>0</v>
      </c>
    </row>
    <row r="1847" spans="1:7" s="123" customFormat="1" ht="18" customHeight="1">
      <c r="A1847" s="4" t="s">
        <v>230</v>
      </c>
      <c r="B1847" s="4" t="s">
        <v>231</v>
      </c>
      <c r="C1847" s="4" t="s">
        <v>166</v>
      </c>
      <c r="D1847" s="4" t="s">
        <v>254</v>
      </c>
      <c r="E1847" s="8">
        <v>852</v>
      </c>
      <c r="F1847" s="8">
        <v>9</v>
      </c>
      <c r="G1847" s="8">
        <v>0</v>
      </c>
    </row>
    <row r="1848" spans="1:7" s="123" customFormat="1" ht="18" customHeight="1">
      <c r="A1848" s="4" t="s">
        <v>230</v>
      </c>
      <c r="B1848" s="4" t="s">
        <v>231</v>
      </c>
      <c r="C1848" s="4" t="s">
        <v>166</v>
      </c>
      <c r="D1848" s="4" t="s">
        <v>246</v>
      </c>
      <c r="E1848" s="8">
        <v>658</v>
      </c>
      <c r="F1848" s="8">
        <v>0</v>
      </c>
      <c r="G1848" s="8">
        <v>0</v>
      </c>
    </row>
    <row r="1849" spans="1:7" s="123" customFormat="1" ht="18" customHeight="1">
      <c r="A1849" s="4" t="s">
        <v>230</v>
      </c>
      <c r="B1849" s="4" t="s">
        <v>231</v>
      </c>
      <c r="C1849" s="4" t="s">
        <v>143</v>
      </c>
      <c r="D1849" s="4" t="s">
        <v>214</v>
      </c>
      <c r="E1849" s="8">
        <v>0</v>
      </c>
      <c r="F1849" s="8">
        <v>0</v>
      </c>
      <c r="G1849" s="8">
        <v>0</v>
      </c>
    </row>
    <row r="1850" spans="1:7" s="123" customFormat="1" ht="18" customHeight="1">
      <c r="A1850" s="4" t="s">
        <v>230</v>
      </c>
      <c r="B1850" s="4" t="s">
        <v>231</v>
      </c>
      <c r="C1850" s="4" t="s">
        <v>143</v>
      </c>
      <c r="D1850" s="4" t="s">
        <v>144</v>
      </c>
      <c r="E1850" s="8">
        <v>528</v>
      </c>
      <c r="F1850" s="8">
        <v>55</v>
      </c>
      <c r="G1850" s="8">
        <v>0</v>
      </c>
    </row>
    <row r="1851" spans="1:7" s="123" customFormat="1" ht="18" customHeight="1">
      <c r="A1851" s="4" t="s">
        <v>230</v>
      </c>
      <c r="B1851" s="4" t="s">
        <v>231</v>
      </c>
      <c r="C1851" s="4" t="s">
        <v>143</v>
      </c>
      <c r="D1851" s="4" t="s">
        <v>215</v>
      </c>
      <c r="E1851" s="8">
        <v>0</v>
      </c>
      <c r="F1851" s="8">
        <v>0</v>
      </c>
      <c r="G1851" s="8">
        <v>0</v>
      </c>
    </row>
    <row r="1852" spans="1:7" s="123" customFormat="1" ht="18" customHeight="1">
      <c r="A1852" s="4" t="s">
        <v>230</v>
      </c>
      <c r="B1852" s="4" t="s">
        <v>231</v>
      </c>
      <c r="C1852" s="4" t="s">
        <v>143</v>
      </c>
      <c r="D1852" s="4" t="s">
        <v>217</v>
      </c>
      <c r="E1852" s="8">
        <v>6225</v>
      </c>
      <c r="F1852" s="8">
        <v>1459</v>
      </c>
      <c r="G1852" s="8">
        <v>0</v>
      </c>
    </row>
    <row r="1853" spans="1:7" s="123" customFormat="1" ht="18" customHeight="1">
      <c r="A1853" s="4" t="s">
        <v>230</v>
      </c>
      <c r="B1853" s="4" t="s">
        <v>231</v>
      </c>
      <c r="C1853" s="4" t="s">
        <v>143</v>
      </c>
      <c r="D1853" s="4" t="s">
        <v>218</v>
      </c>
      <c r="E1853" s="8">
        <v>0</v>
      </c>
      <c r="F1853" s="8">
        <v>0</v>
      </c>
      <c r="G1853" s="8">
        <v>0</v>
      </c>
    </row>
    <row r="1854" spans="1:7" s="123" customFormat="1" ht="18" customHeight="1">
      <c r="A1854" s="4" t="s">
        <v>230</v>
      </c>
      <c r="B1854" s="4" t="s">
        <v>231</v>
      </c>
      <c r="C1854" s="4" t="s">
        <v>143</v>
      </c>
      <c r="D1854" s="4" t="s">
        <v>219</v>
      </c>
      <c r="E1854" s="8">
        <v>670</v>
      </c>
      <c r="F1854" s="8">
        <v>479</v>
      </c>
      <c r="G1854" s="8">
        <v>0</v>
      </c>
    </row>
    <row r="1855" spans="1:7" s="123" customFormat="1" ht="18" customHeight="1">
      <c r="A1855" s="4" t="s">
        <v>230</v>
      </c>
      <c r="B1855" s="4" t="s">
        <v>262</v>
      </c>
      <c r="C1855" s="4" t="s">
        <v>149</v>
      </c>
      <c r="D1855" s="4" t="s">
        <v>150</v>
      </c>
      <c r="E1855" s="8">
        <v>520</v>
      </c>
      <c r="F1855" s="8">
        <v>172</v>
      </c>
      <c r="G1855" s="8">
        <v>0</v>
      </c>
    </row>
    <row r="1856" spans="1:7" s="123" customFormat="1" ht="18" customHeight="1">
      <c r="A1856" s="4" t="s">
        <v>230</v>
      </c>
      <c r="B1856" s="4" t="s">
        <v>262</v>
      </c>
      <c r="C1856" s="4" t="s">
        <v>164</v>
      </c>
      <c r="D1856" s="4" t="s">
        <v>165</v>
      </c>
      <c r="E1856" s="8">
        <v>313</v>
      </c>
      <c r="F1856" s="8">
        <v>972</v>
      </c>
      <c r="G1856" s="8">
        <v>0</v>
      </c>
    </row>
    <row r="1857" spans="1:7" s="123" customFormat="1" ht="18" customHeight="1">
      <c r="A1857" s="4" t="s">
        <v>230</v>
      </c>
      <c r="B1857" s="4" t="s">
        <v>262</v>
      </c>
      <c r="C1857" s="4" t="s">
        <v>164</v>
      </c>
      <c r="D1857" s="4" t="s">
        <v>252</v>
      </c>
      <c r="E1857" s="8">
        <v>9</v>
      </c>
      <c r="F1857" s="8">
        <v>58</v>
      </c>
      <c r="G1857" s="8">
        <v>0</v>
      </c>
    </row>
    <row r="1858" spans="1:7" s="123" customFormat="1" ht="18" customHeight="1">
      <c r="A1858" s="4" t="s">
        <v>230</v>
      </c>
      <c r="B1858" s="4" t="s">
        <v>262</v>
      </c>
      <c r="C1858" s="4" t="s">
        <v>168</v>
      </c>
      <c r="D1858" s="4" t="s">
        <v>256</v>
      </c>
      <c r="E1858" s="8">
        <v>213</v>
      </c>
      <c r="F1858" s="8">
        <v>1661</v>
      </c>
      <c r="G1858" s="8">
        <v>0</v>
      </c>
    </row>
    <row r="1859" spans="1:7" s="123" customFormat="1" ht="18" customHeight="1">
      <c r="A1859" s="4" t="s">
        <v>230</v>
      </c>
      <c r="B1859" s="4" t="s">
        <v>262</v>
      </c>
      <c r="C1859" s="4" t="s">
        <v>168</v>
      </c>
      <c r="D1859" s="4" t="s">
        <v>257</v>
      </c>
      <c r="E1859" s="8">
        <v>799</v>
      </c>
      <c r="F1859" s="8">
        <v>2166</v>
      </c>
      <c r="G1859" s="8">
        <v>0</v>
      </c>
    </row>
    <row r="1860" spans="1:7" s="123" customFormat="1" ht="18" customHeight="1">
      <c r="A1860" s="4" t="s">
        <v>230</v>
      </c>
      <c r="B1860" s="4" t="s">
        <v>262</v>
      </c>
      <c r="C1860" s="4" t="s">
        <v>143</v>
      </c>
      <c r="D1860" s="4" t="s">
        <v>258</v>
      </c>
      <c r="E1860" s="8">
        <v>155</v>
      </c>
      <c r="F1860" s="8">
        <v>2616</v>
      </c>
      <c r="G1860" s="8">
        <v>0</v>
      </c>
    </row>
    <row r="1861" spans="1:7" s="123" customFormat="1" ht="18" customHeight="1">
      <c r="A1861" s="4" t="s">
        <v>230</v>
      </c>
      <c r="B1861" s="4" t="s">
        <v>263</v>
      </c>
      <c r="C1861" s="4" t="s">
        <v>139</v>
      </c>
      <c r="D1861" s="4" t="s">
        <v>140</v>
      </c>
      <c r="E1861" s="8">
        <v>0</v>
      </c>
      <c r="F1861" s="8">
        <v>0</v>
      </c>
      <c r="G1861" s="8">
        <v>0</v>
      </c>
    </row>
    <row r="1862" spans="1:7" s="123" customFormat="1" ht="18" customHeight="1">
      <c r="A1862" s="4" t="s">
        <v>230</v>
      </c>
      <c r="B1862" s="4" t="s">
        <v>263</v>
      </c>
      <c r="C1862" s="4" t="s">
        <v>149</v>
      </c>
      <c r="D1862" s="4" t="s">
        <v>150</v>
      </c>
      <c r="E1862" s="8">
        <v>123786</v>
      </c>
      <c r="F1862" s="8">
        <v>511090</v>
      </c>
      <c r="G1862" s="8">
        <v>6161</v>
      </c>
    </row>
    <row r="1863" spans="1:7" s="123" customFormat="1" ht="18" customHeight="1">
      <c r="A1863" s="4" t="s">
        <v>230</v>
      </c>
      <c r="B1863" s="4" t="s">
        <v>263</v>
      </c>
      <c r="C1863" s="4" t="s">
        <v>164</v>
      </c>
      <c r="D1863" s="4" t="s">
        <v>165</v>
      </c>
      <c r="E1863" s="8">
        <v>8955</v>
      </c>
      <c r="F1863" s="8">
        <v>29770</v>
      </c>
      <c r="G1863" s="8">
        <v>0</v>
      </c>
    </row>
    <row r="1864" spans="1:7" s="123" customFormat="1" ht="18" customHeight="1">
      <c r="A1864" s="4" t="s">
        <v>230</v>
      </c>
      <c r="B1864" s="4" t="s">
        <v>263</v>
      </c>
      <c r="C1864" s="4" t="s">
        <v>175</v>
      </c>
      <c r="D1864" s="4" t="s">
        <v>176</v>
      </c>
      <c r="E1864" s="8">
        <v>827</v>
      </c>
      <c r="F1864" s="8">
        <v>1825</v>
      </c>
      <c r="G1864" s="8">
        <v>0</v>
      </c>
    </row>
    <row r="1865" spans="1:7" s="123" customFormat="1" ht="18" customHeight="1">
      <c r="A1865" s="4" t="s">
        <v>230</v>
      </c>
      <c r="B1865" s="4" t="s">
        <v>263</v>
      </c>
      <c r="C1865" s="4" t="s">
        <v>178</v>
      </c>
      <c r="D1865" s="4" t="s">
        <v>179</v>
      </c>
      <c r="E1865" s="8">
        <v>45</v>
      </c>
      <c r="F1865" s="8">
        <v>0</v>
      </c>
      <c r="G1865" s="8">
        <v>0</v>
      </c>
    </row>
    <row r="1866" spans="1:7" s="123" customFormat="1" ht="18" customHeight="1">
      <c r="A1866" s="4" t="s">
        <v>230</v>
      </c>
      <c r="B1866" s="4" t="s">
        <v>263</v>
      </c>
      <c r="C1866" s="4" t="s">
        <v>153</v>
      </c>
      <c r="D1866" s="4" t="s">
        <v>186</v>
      </c>
      <c r="E1866" s="8">
        <v>6106</v>
      </c>
      <c r="F1866" s="8">
        <v>36846</v>
      </c>
      <c r="G1866" s="8">
        <v>0</v>
      </c>
    </row>
    <row r="1867" spans="1:7" s="123" customFormat="1" ht="18" customHeight="1">
      <c r="A1867" s="4" t="s">
        <v>230</v>
      </c>
      <c r="B1867" s="4" t="s">
        <v>263</v>
      </c>
      <c r="C1867" s="4" t="s">
        <v>153</v>
      </c>
      <c r="D1867" s="4" t="s">
        <v>157</v>
      </c>
      <c r="E1867" s="8">
        <v>0</v>
      </c>
      <c r="F1867" s="8">
        <v>0</v>
      </c>
      <c r="G1867" s="8">
        <v>0</v>
      </c>
    </row>
    <row r="1868" spans="1:7" s="123" customFormat="1" ht="18" customHeight="1">
      <c r="A1868" s="124"/>
      <c r="B1868" s="124"/>
      <c r="C1868" s="124"/>
      <c r="D1868" s="124"/>
      <c r="E1868" s="125"/>
      <c r="F1868" s="125"/>
      <c r="G1868" s="125"/>
    </row>
    <row r="1869" spans="1:7" s="123" customFormat="1" ht="18" customHeight="1">
      <c r="A1869" s="124"/>
      <c r="B1869" s="124"/>
      <c r="C1869" s="124"/>
      <c r="D1869" s="124"/>
      <c r="E1869" s="125"/>
      <c r="F1869" s="125"/>
      <c r="G1869" s="125"/>
    </row>
    <row r="1870" spans="1:7" s="123" customFormat="1" ht="18" customHeight="1">
      <c r="A1870" s="124"/>
      <c r="B1870" s="124"/>
      <c r="C1870" s="124"/>
      <c r="D1870" s="124"/>
      <c r="E1870" s="125"/>
      <c r="F1870" s="125"/>
      <c r="G1870" s="125"/>
    </row>
    <row r="1871" spans="1:7" s="123" customFormat="1" ht="18" customHeight="1">
      <c r="A1871" s="124"/>
      <c r="B1871" s="124"/>
      <c r="C1871" s="124"/>
      <c r="D1871" s="124"/>
      <c r="E1871" s="125"/>
      <c r="F1871" s="125"/>
      <c r="G1871" s="125"/>
    </row>
    <row r="1872" spans="1:7" s="123" customFormat="1" ht="18" customHeight="1">
      <c r="A1872" s="124"/>
      <c r="B1872" s="124"/>
      <c r="C1872" s="124"/>
      <c r="D1872" s="124"/>
      <c r="E1872" s="125"/>
      <c r="F1872" s="125"/>
      <c r="G1872" s="125"/>
    </row>
    <row r="1873" spans="1:7" s="123" customFormat="1" ht="18" customHeight="1">
      <c r="A1873" s="124"/>
      <c r="B1873" s="124"/>
      <c r="C1873" s="124"/>
      <c r="D1873" s="124"/>
      <c r="E1873" s="125"/>
      <c r="F1873" s="125"/>
      <c r="G1873" s="125"/>
    </row>
    <row r="1874" spans="1:7" s="123" customFormat="1" ht="18" customHeight="1">
      <c r="A1874" s="124"/>
      <c r="B1874" s="124"/>
      <c r="C1874" s="124"/>
      <c r="D1874" s="124"/>
      <c r="E1874" s="125"/>
      <c r="F1874" s="125"/>
      <c r="G1874" s="125"/>
    </row>
    <row r="1875" spans="1:7" s="123" customFormat="1" ht="18" customHeight="1">
      <c r="A1875" s="124"/>
      <c r="B1875" s="124"/>
      <c r="C1875" s="124"/>
      <c r="D1875" s="124"/>
      <c r="E1875" s="125"/>
      <c r="F1875" s="125"/>
      <c r="G1875" s="125"/>
    </row>
    <row r="1876" spans="1:7" s="123" customFormat="1" ht="18" customHeight="1">
      <c r="A1876" s="124"/>
      <c r="B1876" s="124"/>
      <c r="C1876" s="124"/>
      <c r="D1876" s="124"/>
      <c r="E1876" s="125"/>
      <c r="F1876" s="125"/>
      <c r="G1876" s="125"/>
    </row>
    <row r="1877" spans="1:7" s="123" customFormat="1" ht="18" customHeight="1">
      <c r="A1877" s="124"/>
      <c r="B1877" s="124"/>
      <c r="C1877" s="124"/>
      <c r="D1877" s="124"/>
      <c r="E1877" s="125"/>
      <c r="F1877" s="125"/>
      <c r="G1877" s="125"/>
    </row>
    <row r="1878" spans="1:7" s="123" customFormat="1" ht="18" customHeight="1">
      <c r="A1878" s="124"/>
      <c r="B1878" s="124"/>
      <c r="C1878" s="124"/>
      <c r="D1878" s="124"/>
      <c r="E1878" s="125"/>
      <c r="F1878" s="125"/>
      <c r="G1878" s="125"/>
    </row>
    <row r="1879" spans="1:7" s="123" customFormat="1" ht="18" customHeight="1">
      <c r="A1879" s="124"/>
      <c r="B1879" s="124"/>
      <c r="C1879" s="124"/>
      <c r="D1879" s="124"/>
      <c r="E1879" s="125"/>
      <c r="F1879" s="125"/>
      <c r="G1879" s="125"/>
    </row>
    <row r="1880" spans="1:7" s="123" customFormat="1" ht="18" customHeight="1">
      <c r="A1880" s="124"/>
      <c r="B1880" s="124"/>
      <c r="C1880" s="124"/>
      <c r="D1880" s="124"/>
      <c r="E1880" s="125"/>
      <c r="F1880" s="125"/>
      <c r="G1880" s="125"/>
    </row>
    <row r="1881" spans="1:7" s="123" customFormat="1" ht="18" customHeight="1">
      <c r="A1881" s="124"/>
      <c r="B1881" s="124"/>
      <c r="C1881" s="124"/>
      <c r="D1881" s="124"/>
      <c r="E1881" s="125"/>
      <c r="F1881" s="125"/>
      <c r="G1881" s="125"/>
    </row>
    <row r="1882" spans="1:7" s="123" customFormat="1" ht="18" customHeight="1">
      <c r="A1882" s="124"/>
      <c r="B1882" s="124"/>
      <c r="C1882" s="124"/>
      <c r="D1882" s="124"/>
      <c r="E1882" s="125"/>
      <c r="F1882" s="125"/>
      <c r="G1882" s="125"/>
    </row>
    <row r="1883" spans="1:7" s="123" customFormat="1" ht="18" customHeight="1">
      <c r="A1883" s="124"/>
      <c r="B1883" s="124"/>
      <c r="C1883" s="124"/>
      <c r="D1883" s="124"/>
      <c r="E1883" s="125"/>
      <c r="F1883" s="125"/>
      <c r="G1883" s="125"/>
    </row>
    <row r="1884" spans="1:7" s="123" customFormat="1" ht="18" customHeight="1">
      <c r="A1884" s="124"/>
      <c r="B1884" s="124"/>
      <c r="C1884" s="124"/>
      <c r="D1884" s="124"/>
      <c r="E1884" s="125"/>
      <c r="F1884" s="125"/>
      <c r="G1884" s="125"/>
    </row>
    <row r="1885" spans="1:7" s="123" customFormat="1" ht="18" customHeight="1">
      <c r="A1885" s="124"/>
      <c r="B1885" s="124"/>
      <c r="C1885" s="124"/>
      <c r="D1885" s="124"/>
      <c r="E1885" s="125"/>
      <c r="F1885" s="125"/>
      <c r="G1885" s="125"/>
    </row>
    <row r="1886" spans="1:7" s="123" customFormat="1" ht="18" customHeight="1">
      <c r="A1886" s="124"/>
      <c r="B1886" s="124"/>
      <c r="C1886" s="124"/>
      <c r="D1886" s="124"/>
      <c r="E1886" s="125"/>
      <c r="F1886" s="125"/>
      <c r="G1886" s="125"/>
    </row>
    <row r="1887" spans="1:7" s="123" customFormat="1" ht="18" customHeight="1">
      <c r="A1887" s="124"/>
      <c r="B1887" s="124"/>
      <c r="C1887" s="124"/>
      <c r="D1887" s="124"/>
      <c r="E1887" s="125"/>
      <c r="F1887" s="125"/>
      <c r="G1887" s="125"/>
    </row>
    <row r="1888" spans="1:7" s="123" customFormat="1" ht="18" customHeight="1">
      <c r="A1888" s="124"/>
      <c r="B1888" s="124"/>
      <c r="C1888" s="124"/>
      <c r="D1888" s="124"/>
      <c r="E1888" s="125"/>
      <c r="F1888" s="125"/>
      <c r="G1888" s="125"/>
    </row>
    <row r="1889" spans="1:7" s="123" customFormat="1" ht="18" customHeight="1">
      <c r="A1889" s="124"/>
      <c r="B1889" s="124"/>
      <c r="C1889" s="124"/>
      <c r="D1889" s="124"/>
      <c r="E1889" s="125"/>
      <c r="F1889" s="125"/>
      <c r="G1889" s="125"/>
    </row>
    <row r="1890" spans="1:7" s="123" customFormat="1" ht="18" customHeight="1">
      <c r="A1890" s="124"/>
      <c r="B1890" s="124"/>
      <c r="C1890" s="124"/>
      <c r="D1890" s="124"/>
      <c r="E1890" s="125"/>
      <c r="F1890" s="125"/>
      <c r="G1890" s="125"/>
    </row>
    <row r="1891" spans="1:7" s="123" customFormat="1" ht="18" customHeight="1">
      <c r="A1891" s="124"/>
      <c r="B1891" s="124"/>
      <c r="C1891" s="124"/>
      <c r="D1891" s="124"/>
      <c r="E1891" s="125"/>
      <c r="F1891" s="125"/>
      <c r="G1891" s="125"/>
    </row>
    <row r="1892" spans="1:7" s="123" customFormat="1" ht="18" customHeight="1">
      <c r="A1892" s="124"/>
      <c r="B1892" s="124"/>
      <c r="C1892" s="124"/>
      <c r="D1892" s="124"/>
      <c r="E1892" s="125"/>
      <c r="F1892" s="125"/>
      <c r="G1892" s="125"/>
    </row>
    <row r="1893" spans="1:7" s="123" customFormat="1" ht="18" customHeight="1">
      <c r="A1893" s="124"/>
      <c r="B1893" s="124"/>
      <c r="C1893" s="124"/>
      <c r="D1893" s="124"/>
      <c r="E1893" s="125"/>
      <c r="F1893" s="125"/>
      <c r="G1893" s="125"/>
    </row>
    <row r="1894" spans="1:7" s="123" customFormat="1" ht="18" customHeight="1">
      <c r="A1894" s="124"/>
      <c r="B1894" s="124"/>
      <c r="C1894" s="124"/>
      <c r="D1894" s="124"/>
      <c r="E1894" s="125"/>
      <c r="F1894" s="125"/>
      <c r="G1894" s="125"/>
    </row>
    <row r="1895" spans="1:7" s="123" customFormat="1" ht="18" customHeight="1">
      <c r="A1895" s="124"/>
      <c r="B1895" s="124"/>
      <c r="C1895" s="124"/>
      <c r="D1895" s="124"/>
      <c r="E1895" s="125"/>
      <c r="F1895" s="125"/>
      <c r="G1895" s="125"/>
    </row>
    <row r="1896" spans="1:7" s="123" customFormat="1" ht="18" customHeight="1">
      <c r="A1896" s="124"/>
      <c r="B1896" s="124"/>
      <c r="C1896" s="124"/>
      <c r="D1896" s="124"/>
      <c r="E1896" s="125"/>
      <c r="F1896" s="125"/>
      <c r="G1896" s="125"/>
    </row>
    <row r="1897" spans="1:7" s="123" customFormat="1" ht="18" customHeight="1">
      <c r="A1897" s="124"/>
      <c r="B1897" s="124"/>
      <c r="C1897" s="124"/>
      <c r="D1897" s="124"/>
      <c r="E1897" s="125"/>
      <c r="F1897" s="125"/>
      <c r="G1897" s="125"/>
    </row>
    <row r="1898" spans="1:7" s="123" customFormat="1" ht="18" customHeight="1">
      <c r="A1898" s="124"/>
      <c r="B1898" s="124"/>
      <c r="C1898" s="124"/>
      <c r="D1898" s="124"/>
      <c r="E1898" s="125"/>
      <c r="F1898" s="125"/>
      <c r="G1898" s="125"/>
    </row>
    <row r="1899" spans="1:7" s="123" customFormat="1" ht="18" customHeight="1">
      <c r="A1899" s="124"/>
      <c r="B1899" s="124"/>
      <c r="C1899" s="124"/>
      <c r="D1899" s="124"/>
      <c r="E1899" s="125"/>
      <c r="F1899" s="125"/>
      <c r="G1899" s="125"/>
    </row>
    <row r="1900" spans="1:7" s="123" customFormat="1" ht="18" customHeight="1">
      <c r="A1900" s="124"/>
      <c r="B1900" s="124"/>
      <c r="C1900" s="124"/>
      <c r="D1900" s="124"/>
      <c r="E1900" s="125"/>
      <c r="F1900" s="125"/>
      <c r="G1900" s="125"/>
    </row>
    <row r="1901" spans="1:7" s="123" customFormat="1" ht="18" customHeight="1">
      <c r="A1901" s="124"/>
      <c r="B1901" s="124"/>
      <c r="C1901" s="124"/>
      <c r="D1901" s="124"/>
      <c r="E1901" s="125"/>
      <c r="F1901" s="125"/>
      <c r="G1901" s="125"/>
    </row>
    <row r="1902" spans="1:7" s="123" customFormat="1" ht="18" customHeight="1">
      <c r="A1902" s="124"/>
      <c r="B1902" s="124"/>
      <c r="C1902" s="124"/>
      <c r="D1902" s="124"/>
      <c r="E1902" s="125"/>
      <c r="F1902" s="125"/>
      <c r="G1902" s="125"/>
    </row>
    <row r="1903" spans="1:7" s="123" customFormat="1" ht="18" customHeight="1">
      <c r="A1903" s="124"/>
      <c r="B1903" s="124"/>
      <c r="C1903" s="124"/>
      <c r="D1903" s="124"/>
      <c r="E1903" s="125"/>
      <c r="F1903" s="125"/>
      <c r="G1903" s="125"/>
    </row>
    <row r="1904" spans="1:7" s="123" customFormat="1" ht="18" customHeight="1">
      <c r="A1904" s="124"/>
      <c r="B1904" s="124"/>
      <c r="C1904" s="124"/>
      <c r="D1904" s="124"/>
      <c r="E1904" s="125"/>
      <c r="F1904" s="125"/>
      <c r="G1904" s="125"/>
    </row>
    <row r="1905" spans="1:7" s="123" customFormat="1" ht="18" customHeight="1">
      <c r="A1905" s="124"/>
      <c r="B1905" s="124"/>
      <c r="C1905" s="124"/>
      <c r="D1905" s="124"/>
      <c r="E1905" s="125"/>
      <c r="F1905" s="125"/>
      <c r="G1905" s="125"/>
    </row>
    <row r="1906" spans="1:7" s="123" customFormat="1" ht="18" customHeight="1">
      <c r="A1906" s="124"/>
      <c r="B1906" s="124"/>
      <c r="C1906" s="124"/>
      <c r="D1906" s="124"/>
      <c r="E1906" s="125"/>
      <c r="F1906" s="125"/>
      <c r="G1906" s="125"/>
    </row>
    <row r="1907" spans="1:7" s="123" customFormat="1" ht="18" customHeight="1">
      <c r="A1907" s="124"/>
      <c r="B1907" s="124"/>
      <c r="C1907" s="124"/>
      <c r="D1907" s="124"/>
      <c r="E1907" s="125"/>
      <c r="F1907" s="125"/>
      <c r="G1907" s="125"/>
    </row>
    <row r="1908" spans="1:7" s="123" customFormat="1" ht="18" customHeight="1">
      <c r="A1908" s="124"/>
      <c r="B1908" s="124"/>
      <c r="C1908" s="124"/>
      <c r="D1908" s="124"/>
      <c r="E1908" s="125"/>
      <c r="F1908" s="125"/>
      <c r="G1908" s="125"/>
    </row>
    <row r="1909" spans="1:7" s="123" customFormat="1" ht="18" customHeight="1">
      <c r="A1909" s="124"/>
      <c r="B1909" s="124"/>
      <c r="C1909" s="124"/>
      <c r="D1909" s="124"/>
      <c r="E1909" s="125"/>
      <c r="F1909" s="125"/>
      <c r="G1909" s="125"/>
    </row>
    <row r="1910" spans="1:7" s="123" customFormat="1" ht="18" customHeight="1">
      <c r="A1910" s="124"/>
      <c r="B1910" s="124"/>
      <c r="C1910" s="124"/>
      <c r="D1910" s="124"/>
      <c r="E1910" s="125"/>
      <c r="F1910" s="125"/>
      <c r="G1910" s="125"/>
    </row>
    <row r="1911" spans="1:7" s="123" customFormat="1" ht="18" customHeight="1">
      <c r="A1911" s="124"/>
      <c r="B1911" s="124"/>
      <c r="C1911" s="124"/>
      <c r="D1911" s="124"/>
      <c r="E1911" s="125"/>
      <c r="F1911" s="125"/>
      <c r="G1911" s="125"/>
    </row>
    <row r="1912" spans="1:7" s="123" customFormat="1" ht="18" customHeight="1">
      <c r="A1912" s="124"/>
      <c r="B1912" s="124"/>
      <c r="C1912" s="124"/>
      <c r="D1912" s="124"/>
      <c r="E1912" s="125"/>
      <c r="F1912" s="125"/>
      <c r="G1912" s="125"/>
    </row>
    <row r="1913" spans="1:7" s="123" customFormat="1" ht="18" customHeight="1">
      <c r="A1913" s="124"/>
      <c r="B1913" s="124"/>
      <c r="C1913" s="124"/>
      <c r="D1913" s="124"/>
      <c r="E1913" s="125"/>
      <c r="F1913" s="125"/>
      <c r="G1913" s="125"/>
    </row>
    <row r="1914" spans="1:7" s="123" customFormat="1" ht="18" customHeight="1">
      <c r="A1914" s="124"/>
      <c r="B1914" s="124"/>
      <c r="C1914" s="124"/>
      <c r="D1914" s="124"/>
      <c r="E1914" s="125"/>
      <c r="F1914" s="125"/>
      <c r="G1914" s="125"/>
    </row>
    <row r="1915" spans="1:7" s="123" customFormat="1" ht="18" customHeight="1">
      <c r="A1915" s="124"/>
      <c r="B1915" s="124"/>
      <c r="C1915" s="124"/>
      <c r="D1915" s="124"/>
      <c r="E1915" s="125"/>
      <c r="F1915" s="125"/>
      <c r="G1915" s="125"/>
    </row>
    <row r="1916" spans="1:7" s="123" customFormat="1" ht="18" customHeight="1">
      <c r="A1916" s="124"/>
      <c r="B1916" s="124"/>
      <c r="C1916" s="124"/>
      <c r="D1916" s="124"/>
      <c r="E1916" s="125"/>
      <c r="F1916" s="125"/>
      <c r="G1916" s="125"/>
    </row>
    <row r="1917" spans="1:7" s="123" customFormat="1" ht="18" customHeight="1">
      <c r="A1917" s="124"/>
      <c r="B1917" s="124"/>
      <c r="C1917" s="124"/>
      <c r="D1917" s="124"/>
      <c r="E1917" s="125"/>
      <c r="F1917" s="125"/>
      <c r="G1917" s="125"/>
    </row>
    <row r="1918" spans="1:7" s="123" customFormat="1" ht="18" customHeight="1">
      <c r="A1918" s="124"/>
      <c r="B1918" s="124"/>
      <c r="C1918" s="124"/>
      <c r="D1918" s="124"/>
      <c r="E1918" s="125"/>
      <c r="F1918" s="125"/>
      <c r="G1918" s="125"/>
    </row>
    <row r="1919" spans="1:7" s="123" customFormat="1" ht="18" customHeight="1">
      <c r="A1919" s="124"/>
      <c r="B1919" s="124"/>
      <c r="C1919" s="124"/>
      <c r="D1919" s="124"/>
      <c r="E1919" s="125"/>
      <c r="F1919" s="125"/>
      <c r="G1919" s="125"/>
    </row>
    <row r="1920" spans="1:7" s="123" customFormat="1" ht="18" customHeight="1">
      <c r="A1920" s="124"/>
      <c r="B1920" s="124"/>
      <c r="C1920" s="124"/>
      <c r="D1920" s="124"/>
      <c r="E1920" s="125"/>
      <c r="F1920" s="125"/>
      <c r="G1920" s="125"/>
    </row>
    <row r="1921" spans="1:7" s="123" customFormat="1" ht="18" customHeight="1">
      <c r="A1921" s="124"/>
      <c r="B1921" s="124"/>
      <c r="C1921" s="124"/>
      <c r="D1921" s="124"/>
      <c r="E1921" s="125"/>
      <c r="F1921" s="125"/>
      <c r="G1921" s="125"/>
    </row>
    <row r="1922" spans="1:7" s="123" customFormat="1" ht="18" customHeight="1">
      <c r="A1922" s="124"/>
      <c r="B1922" s="124"/>
      <c r="C1922" s="124"/>
      <c r="D1922" s="124"/>
      <c r="E1922" s="125"/>
      <c r="F1922" s="125"/>
      <c r="G1922" s="125"/>
    </row>
    <row r="1923" spans="1:7" s="123" customFormat="1" ht="18" customHeight="1">
      <c r="A1923" s="124"/>
      <c r="B1923" s="124"/>
      <c r="C1923" s="124"/>
      <c r="D1923" s="124"/>
      <c r="E1923" s="125"/>
      <c r="F1923" s="125"/>
      <c r="G1923" s="125"/>
    </row>
    <row r="1924" spans="1:7" s="123" customFormat="1" ht="18" customHeight="1">
      <c r="A1924" s="124"/>
      <c r="B1924" s="124"/>
      <c r="C1924" s="124"/>
      <c r="D1924" s="124"/>
      <c r="E1924" s="125"/>
      <c r="F1924" s="125"/>
      <c r="G1924" s="125"/>
    </row>
    <row r="1925" spans="1:7" s="123" customFormat="1" ht="18" customHeight="1">
      <c r="A1925" s="124"/>
      <c r="B1925" s="124"/>
      <c r="C1925" s="124"/>
      <c r="D1925" s="124"/>
      <c r="E1925" s="125"/>
      <c r="F1925" s="125"/>
      <c r="G1925" s="125"/>
    </row>
    <row r="1926" spans="1:7" s="123" customFormat="1" ht="18" customHeight="1">
      <c r="A1926" s="124"/>
      <c r="B1926" s="124"/>
      <c r="C1926" s="124"/>
      <c r="D1926" s="124"/>
      <c r="E1926" s="125"/>
      <c r="F1926" s="125"/>
      <c r="G1926" s="125"/>
    </row>
    <row r="1927" spans="1:7" s="123" customFormat="1" ht="18" customHeight="1">
      <c r="A1927" s="124"/>
      <c r="B1927" s="124"/>
      <c r="C1927" s="124"/>
      <c r="D1927" s="124"/>
      <c r="E1927" s="125"/>
      <c r="F1927" s="125"/>
      <c r="G1927" s="125"/>
    </row>
    <row r="1928" spans="1:7" s="123" customFormat="1" ht="18" customHeight="1">
      <c r="A1928" s="124"/>
      <c r="B1928" s="124"/>
      <c r="C1928" s="124"/>
      <c r="D1928" s="124"/>
      <c r="E1928" s="125"/>
      <c r="F1928" s="125"/>
      <c r="G1928" s="125"/>
    </row>
    <row r="1929" spans="1:7" s="123" customFormat="1" ht="18" customHeight="1">
      <c r="A1929" s="124"/>
      <c r="B1929" s="124"/>
      <c r="C1929" s="124"/>
      <c r="D1929" s="124"/>
      <c r="E1929" s="125"/>
      <c r="F1929" s="125"/>
      <c r="G1929" s="125"/>
    </row>
    <row r="1930" spans="1:7" s="123" customFormat="1" ht="18" customHeight="1">
      <c r="A1930" s="124"/>
      <c r="B1930" s="124"/>
      <c r="C1930" s="124"/>
      <c r="D1930" s="124"/>
      <c r="E1930" s="125"/>
      <c r="F1930" s="125"/>
      <c r="G1930" s="125"/>
    </row>
    <row r="1931" spans="1:7" s="123" customFormat="1" ht="18" customHeight="1">
      <c r="A1931" s="124"/>
      <c r="B1931" s="124"/>
      <c r="C1931" s="124"/>
      <c r="D1931" s="124"/>
      <c r="E1931" s="125"/>
      <c r="F1931" s="125"/>
      <c r="G1931" s="125"/>
    </row>
    <row r="1932" spans="1:7" s="123" customFormat="1" ht="18" customHeight="1">
      <c r="A1932" s="124"/>
      <c r="B1932" s="124"/>
      <c r="C1932" s="124"/>
      <c r="D1932" s="124"/>
      <c r="E1932" s="125"/>
      <c r="F1932" s="125"/>
      <c r="G1932" s="125"/>
    </row>
    <row r="1933" spans="1:7" s="123" customFormat="1" ht="18" customHeight="1">
      <c r="A1933" s="124"/>
      <c r="B1933" s="124"/>
      <c r="C1933" s="124"/>
      <c r="D1933" s="124"/>
      <c r="E1933" s="125"/>
      <c r="F1933" s="125"/>
      <c r="G1933" s="125"/>
    </row>
    <row r="1934" spans="1:7" s="123" customFormat="1" ht="18" customHeight="1">
      <c r="A1934" s="124"/>
      <c r="B1934" s="124"/>
      <c r="C1934" s="124"/>
      <c r="D1934" s="124"/>
      <c r="E1934" s="125"/>
      <c r="F1934" s="125"/>
      <c r="G1934" s="125"/>
    </row>
    <row r="1935" spans="1:7" s="123" customFormat="1" ht="18" customHeight="1">
      <c r="A1935" s="124"/>
      <c r="B1935" s="124"/>
      <c r="C1935" s="124"/>
      <c r="D1935" s="124"/>
      <c r="E1935" s="125"/>
      <c r="F1935" s="125"/>
      <c r="G1935" s="125"/>
    </row>
    <row r="1936" spans="1:7" s="123" customFormat="1" ht="18" customHeight="1">
      <c r="A1936" s="124"/>
      <c r="B1936" s="124"/>
      <c r="C1936" s="124"/>
      <c r="D1936" s="124"/>
      <c r="E1936" s="125"/>
      <c r="F1936" s="125"/>
      <c r="G1936" s="125"/>
    </row>
    <row r="1937" spans="1:7" s="123" customFormat="1" ht="18" customHeight="1">
      <c r="A1937" s="124"/>
      <c r="B1937" s="124"/>
      <c r="C1937" s="124"/>
      <c r="D1937" s="124"/>
      <c r="E1937" s="125"/>
      <c r="F1937" s="125"/>
      <c r="G1937" s="125"/>
    </row>
    <row r="1938" spans="1:7" s="123" customFormat="1" ht="18" customHeight="1">
      <c r="A1938" s="124"/>
      <c r="B1938" s="124"/>
      <c r="C1938" s="124"/>
      <c r="D1938" s="124"/>
      <c r="E1938" s="125"/>
      <c r="F1938" s="125"/>
      <c r="G1938" s="125"/>
    </row>
    <row r="1939" spans="1:7" s="123" customFormat="1" ht="18" customHeight="1">
      <c r="A1939" s="124"/>
      <c r="B1939" s="124"/>
      <c r="C1939" s="124"/>
      <c r="D1939" s="124"/>
      <c r="E1939" s="125"/>
      <c r="F1939" s="125"/>
      <c r="G1939" s="125"/>
    </row>
    <row r="1940" spans="1:7" s="123" customFormat="1" ht="18" customHeight="1">
      <c r="A1940" s="124"/>
      <c r="B1940" s="124"/>
      <c r="C1940" s="124"/>
      <c r="D1940" s="124"/>
      <c r="E1940" s="125"/>
      <c r="F1940" s="125"/>
      <c r="G1940" s="125"/>
    </row>
    <row r="1941" spans="1:7" s="123" customFormat="1" ht="18" customHeight="1">
      <c r="A1941" s="124"/>
      <c r="B1941" s="124"/>
      <c r="C1941" s="124"/>
      <c r="D1941" s="124"/>
      <c r="E1941" s="125"/>
      <c r="F1941" s="125"/>
      <c r="G1941" s="125"/>
    </row>
    <row r="1942" spans="1:7" s="123" customFormat="1" ht="18" customHeight="1">
      <c r="A1942" s="124"/>
      <c r="B1942" s="124"/>
      <c r="C1942" s="124"/>
      <c r="D1942" s="124"/>
      <c r="E1942" s="125"/>
      <c r="F1942" s="125"/>
      <c r="G1942" s="125"/>
    </row>
    <row r="1943" spans="1:7" s="123" customFormat="1" ht="18" customHeight="1">
      <c r="A1943" s="124"/>
      <c r="B1943" s="124"/>
      <c r="C1943" s="124"/>
      <c r="D1943" s="124"/>
      <c r="E1943" s="125"/>
      <c r="F1943" s="125"/>
      <c r="G1943" s="125"/>
    </row>
    <row r="1944" spans="1:7" s="123" customFormat="1" ht="18" customHeight="1">
      <c r="A1944" s="124"/>
      <c r="B1944" s="124"/>
      <c r="C1944" s="124"/>
      <c r="D1944" s="124"/>
      <c r="E1944" s="125"/>
      <c r="F1944" s="125"/>
      <c r="G1944" s="125"/>
    </row>
    <row r="1945" spans="1:7" s="123" customFormat="1" ht="18" customHeight="1">
      <c r="A1945" s="124"/>
      <c r="B1945" s="124"/>
      <c r="C1945" s="124"/>
      <c r="D1945" s="124"/>
      <c r="E1945" s="125"/>
      <c r="F1945" s="125"/>
      <c r="G1945" s="125"/>
    </row>
    <row r="1946" spans="1:7" s="123" customFormat="1" ht="18" customHeight="1">
      <c r="A1946" s="124"/>
      <c r="B1946" s="124"/>
      <c r="C1946" s="124"/>
      <c r="D1946" s="124"/>
      <c r="E1946" s="125"/>
      <c r="F1946" s="125"/>
      <c r="G1946" s="125"/>
    </row>
    <row r="1947" spans="1:7" s="123" customFormat="1" ht="18" customHeight="1">
      <c r="A1947" s="124"/>
      <c r="B1947" s="124"/>
      <c r="C1947" s="124"/>
      <c r="D1947" s="124"/>
      <c r="E1947" s="125"/>
      <c r="F1947" s="125"/>
      <c r="G1947" s="125"/>
    </row>
    <row r="1948" spans="1:7" s="123" customFormat="1" ht="18" customHeight="1">
      <c r="A1948" s="124"/>
      <c r="B1948" s="124"/>
      <c r="C1948" s="124"/>
      <c r="D1948" s="124"/>
      <c r="E1948" s="125"/>
      <c r="F1948" s="125"/>
      <c r="G1948" s="125"/>
    </row>
    <row r="1949" spans="1:7" s="123" customFormat="1" ht="18" customHeight="1">
      <c r="A1949" s="124"/>
      <c r="B1949" s="124"/>
      <c r="C1949" s="124"/>
      <c r="D1949" s="124"/>
      <c r="E1949" s="125"/>
      <c r="F1949" s="125"/>
      <c r="G1949" s="125"/>
    </row>
    <row r="1950" spans="1:7" s="123" customFormat="1" ht="18" customHeight="1">
      <c r="A1950" s="124"/>
      <c r="B1950" s="124"/>
      <c r="C1950" s="124"/>
      <c r="D1950" s="124"/>
      <c r="E1950" s="125"/>
      <c r="F1950" s="125"/>
      <c r="G1950" s="125"/>
    </row>
    <row r="1951" spans="1:7" s="123" customFormat="1" ht="18" customHeight="1">
      <c r="A1951" s="124"/>
      <c r="B1951" s="124"/>
      <c r="C1951" s="124"/>
      <c r="D1951" s="124"/>
      <c r="E1951" s="125"/>
      <c r="F1951" s="125"/>
      <c r="G1951" s="125"/>
    </row>
    <row r="1952" spans="1:7" s="123" customFormat="1" ht="18" customHeight="1">
      <c r="A1952" s="124"/>
      <c r="B1952" s="124"/>
      <c r="C1952" s="124"/>
      <c r="D1952" s="124"/>
      <c r="E1952" s="125"/>
      <c r="F1952" s="125"/>
      <c r="G1952" s="125"/>
    </row>
    <row r="1953" spans="1:7" s="123" customFormat="1" ht="18" customHeight="1">
      <c r="A1953" s="124"/>
      <c r="B1953" s="124"/>
      <c r="C1953" s="124"/>
      <c r="D1953" s="124"/>
      <c r="E1953" s="125"/>
      <c r="F1953" s="125"/>
      <c r="G1953" s="125"/>
    </row>
    <row r="1954" spans="1:7" s="123" customFormat="1" ht="18" customHeight="1">
      <c r="A1954" s="124"/>
      <c r="B1954" s="124"/>
      <c r="C1954" s="124"/>
      <c r="D1954" s="124"/>
      <c r="E1954" s="125"/>
      <c r="F1954" s="125"/>
      <c r="G1954" s="125"/>
    </row>
    <row r="1955" spans="1:7" s="123" customFormat="1" ht="18" customHeight="1">
      <c r="A1955" s="124"/>
      <c r="B1955" s="124"/>
      <c r="C1955" s="124"/>
      <c r="D1955" s="124"/>
      <c r="E1955" s="125"/>
      <c r="F1955" s="125"/>
      <c r="G1955" s="125"/>
    </row>
    <row r="1956" spans="1:7" s="123" customFormat="1" ht="18" customHeight="1">
      <c r="A1956" s="124"/>
      <c r="B1956" s="124"/>
      <c r="C1956" s="124"/>
      <c r="D1956" s="124"/>
      <c r="E1956" s="125"/>
      <c r="F1956" s="125"/>
      <c r="G1956" s="125"/>
    </row>
    <row r="1957" spans="1:7" s="123" customFormat="1" ht="18" customHeight="1">
      <c r="A1957" s="124"/>
      <c r="B1957" s="124"/>
      <c r="C1957" s="124"/>
      <c r="D1957" s="124"/>
      <c r="E1957" s="125"/>
      <c r="F1957" s="125"/>
      <c r="G1957" s="125"/>
    </row>
    <row r="1958" spans="1:7" s="123" customFormat="1" ht="18" customHeight="1">
      <c r="A1958" s="124"/>
      <c r="B1958" s="124"/>
      <c r="C1958" s="124"/>
      <c r="D1958" s="124"/>
      <c r="E1958" s="125"/>
      <c r="F1958" s="125"/>
      <c r="G1958" s="125"/>
    </row>
    <row r="1959" spans="1:7" s="123" customFormat="1" ht="18" customHeight="1">
      <c r="A1959" s="124"/>
      <c r="B1959" s="124"/>
      <c r="C1959" s="124"/>
      <c r="D1959" s="124"/>
      <c r="E1959" s="125"/>
      <c r="F1959" s="125"/>
      <c r="G1959" s="125"/>
    </row>
    <row r="1960" spans="1:7" s="123" customFormat="1" ht="18" customHeight="1">
      <c r="A1960" s="124"/>
      <c r="B1960" s="124"/>
      <c r="C1960" s="124"/>
      <c r="D1960" s="124"/>
      <c r="E1960" s="125"/>
      <c r="F1960" s="125"/>
      <c r="G1960" s="125"/>
    </row>
    <row r="1961" spans="1:7" s="123" customFormat="1" ht="18" customHeight="1">
      <c r="A1961" s="124"/>
      <c r="B1961" s="124"/>
      <c r="C1961" s="124"/>
      <c r="D1961" s="124"/>
      <c r="E1961" s="125"/>
      <c r="F1961" s="125"/>
      <c r="G1961" s="125"/>
    </row>
    <row r="1962" spans="1:7" s="123" customFormat="1" ht="18" customHeight="1">
      <c r="A1962" s="124"/>
      <c r="B1962" s="124"/>
      <c r="C1962" s="124"/>
      <c r="D1962" s="124"/>
      <c r="E1962" s="125"/>
      <c r="F1962" s="125"/>
      <c r="G1962" s="125"/>
    </row>
    <row r="1963" spans="1:7" s="123" customFormat="1" ht="18" customHeight="1">
      <c r="A1963" s="124"/>
      <c r="B1963" s="124"/>
      <c r="C1963" s="124"/>
      <c r="D1963" s="124"/>
      <c r="E1963" s="125"/>
      <c r="F1963" s="125"/>
      <c r="G1963" s="125"/>
    </row>
    <row r="1964" spans="1:7" s="123" customFormat="1" ht="18" customHeight="1">
      <c r="A1964" s="124"/>
      <c r="B1964" s="124"/>
      <c r="C1964" s="124"/>
      <c r="D1964" s="124"/>
      <c r="E1964" s="125"/>
      <c r="F1964" s="125"/>
      <c r="G1964" s="125"/>
    </row>
    <row r="1965" spans="1:7" s="123" customFormat="1" ht="18" customHeight="1">
      <c r="A1965" s="124"/>
      <c r="B1965" s="124"/>
      <c r="C1965" s="124"/>
      <c r="D1965" s="124"/>
      <c r="E1965" s="125"/>
      <c r="F1965" s="125"/>
      <c r="G1965" s="125"/>
    </row>
    <row r="1966" spans="1:7" s="123" customFormat="1" ht="18" customHeight="1">
      <c r="A1966" s="124"/>
      <c r="B1966" s="124"/>
      <c r="C1966" s="124"/>
      <c r="D1966" s="124"/>
      <c r="E1966" s="125"/>
      <c r="F1966" s="125"/>
      <c r="G1966" s="125"/>
    </row>
    <row r="1967" spans="1:7" s="123" customFormat="1" ht="18" customHeight="1">
      <c r="A1967" s="124"/>
      <c r="B1967" s="124"/>
      <c r="C1967" s="124"/>
      <c r="D1967" s="124"/>
      <c r="E1967" s="125"/>
      <c r="F1967" s="125"/>
      <c r="G1967" s="125"/>
    </row>
    <row r="1968" spans="1:7" s="123" customFormat="1" ht="18" customHeight="1">
      <c r="A1968" s="124"/>
      <c r="B1968" s="124"/>
      <c r="C1968" s="124"/>
      <c r="D1968" s="124"/>
      <c r="E1968" s="125"/>
      <c r="F1968" s="125"/>
      <c r="G1968" s="125"/>
    </row>
    <row r="1969" spans="1:7" s="123" customFormat="1" ht="18" customHeight="1">
      <c r="A1969" s="124"/>
      <c r="B1969" s="124"/>
      <c r="C1969" s="124"/>
      <c r="D1969" s="124"/>
      <c r="E1969" s="125"/>
      <c r="F1969" s="125"/>
      <c r="G1969" s="125"/>
    </row>
    <row r="1970" spans="1:7" s="123" customFormat="1" ht="18" customHeight="1">
      <c r="A1970" s="124"/>
      <c r="B1970" s="124"/>
      <c r="C1970" s="124"/>
      <c r="D1970" s="124"/>
      <c r="E1970" s="125"/>
      <c r="F1970" s="125"/>
      <c r="G1970" s="125"/>
    </row>
    <row r="1971" spans="1:7" s="123" customFormat="1" ht="18" customHeight="1">
      <c r="A1971" s="124"/>
      <c r="B1971" s="124"/>
      <c r="C1971" s="124"/>
      <c r="D1971" s="124"/>
      <c r="E1971" s="125"/>
      <c r="F1971" s="125"/>
      <c r="G1971" s="125"/>
    </row>
    <row r="1972" spans="1:7" s="123" customFormat="1" ht="18" customHeight="1">
      <c r="A1972" s="124"/>
      <c r="B1972" s="124"/>
      <c r="C1972" s="124"/>
      <c r="D1972" s="124"/>
      <c r="E1972" s="125"/>
      <c r="F1972" s="125"/>
      <c r="G1972" s="125"/>
    </row>
    <row r="1973" spans="1:7" s="123" customFormat="1" ht="18" customHeight="1">
      <c r="A1973" s="124"/>
      <c r="B1973" s="124"/>
      <c r="C1973" s="124"/>
      <c r="D1973" s="124"/>
      <c r="E1973" s="125"/>
      <c r="F1973" s="125"/>
      <c r="G1973" s="125"/>
    </row>
    <row r="1974" spans="1:7" s="123" customFormat="1" ht="18" customHeight="1">
      <c r="A1974" s="124"/>
      <c r="B1974" s="124"/>
      <c r="C1974" s="124"/>
      <c r="D1974" s="124"/>
      <c r="E1974" s="125"/>
      <c r="F1974" s="125"/>
      <c r="G1974" s="125"/>
    </row>
    <row r="1975" spans="1:7" s="123" customFormat="1" ht="18" customHeight="1">
      <c r="A1975" s="124"/>
      <c r="B1975" s="124"/>
      <c r="C1975" s="124"/>
      <c r="D1975" s="124"/>
      <c r="E1975" s="125"/>
      <c r="F1975" s="125"/>
      <c r="G1975" s="125"/>
    </row>
    <row r="1976" spans="1:7" s="123" customFormat="1" ht="18" customHeight="1">
      <c r="A1976" s="124"/>
      <c r="B1976" s="124"/>
      <c r="C1976" s="124"/>
      <c r="D1976" s="124"/>
      <c r="E1976" s="125"/>
      <c r="F1976" s="125"/>
      <c r="G1976" s="125"/>
    </row>
    <row r="1977" spans="1:7" s="123" customFormat="1" ht="18" customHeight="1">
      <c r="A1977" s="124"/>
      <c r="B1977" s="124"/>
      <c r="C1977" s="124"/>
      <c r="D1977" s="124"/>
      <c r="E1977" s="125"/>
      <c r="F1977" s="125"/>
      <c r="G1977" s="125"/>
    </row>
    <row r="1978" spans="1:7" s="123" customFormat="1" ht="18" customHeight="1">
      <c r="A1978" s="124"/>
      <c r="B1978" s="124"/>
      <c r="C1978" s="124"/>
      <c r="D1978" s="124"/>
      <c r="E1978" s="125"/>
      <c r="F1978" s="125"/>
      <c r="G1978" s="125"/>
    </row>
    <row r="1979" spans="1:7" s="123" customFormat="1" ht="18" customHeight="1">
      <c r="A1979" s="124"/>
      <c r="B1979" s="124"/>
      <c r="C1979" s="124"/>
      <c r="D1979" s="124"/>
      <c r="E1979" s="125"/>
      <c r="F1979" s="125"/>
      <c r="G1979" s="125"/>
    </row>
    <row r="1980" spans="1:7" s="123" customFormat="1" ht="18" customHeight="1">
      <c r="A1980" s="124"/>
      <c r="B1980" s="124"/>
      <c r="C1980" s="124"/>
      <c r="D1980" s="124"/>
      <c r="E1980" s="125"/>
      <c r="F1980" s="125"/>
      <c r="G1980" s="125"/>
    </row>
    <row r="1981" spans="1:7" s="123" customFormat="1" ht="18" customHeight="1">
      <c r="A1981" s="124"/>
      <c r="B1981" s="124"/>
      <c r="C1981" s="124"/>
      <c r="D1981" s="124"/>
      <c r="E1981" s="125"/>
      <c r="F1981" s="125"/>
      <c r="G1981" s="125"/>
    </row>
    <row r="1982" spans="1:7" s="123" customFormat="1" ht="18" customHeight="1">
      <c r="A1982" s="124"/>
      <c r="B1982" s="124"/>
      <c r="C1982" s="124"/>
      <c r="D1982" s="124"/>
      <c r="E1982" s="125"/>
      <c r="F1982" s="125"/>
      <c r="G1982" s="125"/>
    </row>
    <row r="1983" spans="1:7" s="123" customFormat="1" ht="18" customHeight="1">
      <c r="A1983" s="124"/>
      <c r="B1983" s="124"/>
      <c r="C1983" s="124"/>
      <c r="D1983" s="124"/>
      <c r="E1983" s="125"/>
      <c r="F1983" s="125"/>
      <c r="G1983" s="125"/>
    </row>
    <row r="1984" spans="1:7" s="123" customFormat="1" ht="18" customHeight="1">
      <c r="A1984" s="124"/>
      <c r="B1984" s="124"/>
      <c r="C1984" s="124"/>
      <c r="D1984" s="124"/>
      <c r="E1984" s="125"/>
      <c r="F1984" s="125"/>
      <c r="G1984" s="125"/>
    </row>
    <row r="1985" spans="1:7" s="123" customFormat="1" ht="18" customHeight="1">
      <c r="A1985" s="124"/>
      <c r="B1985" s="124"/>
      <c r="C1985" s="124"/>
      <c r="D1985" s="124"/>
      <c r="E1985" s="125"/>
      <c r="F1985" s="125"/>
      <c r="G1985" s="125"/>
    </row>
    <row r="1986" spans="1:7" s="123" customFormat="1" ht="18" customHeight="1">
      <c r="A1986" s="124"/>
      <c r="B1986" s="124"/>
      <c r="C1986" s="124"/>
      <c r="D1986" s="124"/>
      <c r="E1986" s="125"/>
      <c r="F1986" s="125"/>
      <c r="G1986" s="125"/>
    </row>
    <row r="1987" spans="1:7" s="123" customFormat="1" ht="18" customHeight="1">
      <c r="A1987" s="124"/>
      <c r="B1987" s="124"/>
      <c r="C1987" s="124"/>
      <c r="D1987" s="124"/>
      <c r="E1987" s="125"/>
      <c r="F1987" s="125"/>
      <c r="G1987" s="125"/>
    </row>
    <row r="1988" spans="1:7" s="123" customFormat="1" ht="18" customHeight="1">
      <c r="A1988" s="124"/>
      <c r="B1988" s="124"/>
      <c r="C1988" s="124"/>
      <c r="D1988" s="124"/>
      <c r="E1988" s="125"/>
      <c r="F1988" s="125"/>
      <c r="G1988" s="125"/>
    </row>
    <row r="1989" spans="1:7" s="123" customFormat="1" ht="18" customHeight="1">
      <c r="A1989" s="124"/>
      <c r="B1989" s="124"/>
      <c r="C1989" s="124"/>
      <c r="D1989" s="124"/>
      <c r="E1989" s="125"/>
      <c r="F1989" s="125"/>
      <c r="G1989" s="125"/>
    </row>
    <row r="1990" spans="1:7" s="123" customFormat="1" ht="18" customHeight="1">
      <c r="A1990" s="124"/>
      <c r="B1990" s="124"/>
      <c r="C1990" s="124"/>
      <c r="D1990" s="124"/>
      <c r="E1990" s="125"/>
      <c r="F1990" s="125"/>
      <c r="G1990" s="125"/>
    </row>
    <row r="1991" spans="1:7" s="123" customFormat="1" ht="18" customHeight="1">
      <c r="A1991" s="124"/>
      <c r="B1991" s="124"/>
      <c r="C1991" s="124"/>
      <c r="D1991" s="124"/>
      <c r="E1991" s="125"/>
      <c r="F1991" s="125"/>
      <c r="G1991" s="125"/>
    </row>
    <row r="1992" spans="1:7" s="123" customFormat="1" ht="18" customHeight="1">
      <c r="A1992" s="124"/>
      <c r="B1992" s="124"/>
      <c r="C1992" s="124"/>
      <c r="D1992" s="124"/>
      <c r="E1992" s="125"/>
      <c r="F1992" s="125"/>
      <c r="G1992" s="125"/>
    </row>
    <row r="1993" spans="1:7" s="123" customFormat="1" ht="18" customHeight="1">
      <c r="A1993" s="124"/>
      <c r="B1993" s="124"/>
      <c r="C1993" s="124"/>
      <c r="D1993" s="124"/>
      <c r="E1993" s="125"/>
      <c r="F1993" s="125"/>
      <c r="G1993" s="125"/>
    </row>
    <row r="1994" spans="1:7" s="123" customFormat="1" ht="18" customHeight="1">
      <c r="A1994" s="124"/>
      <c r="B1994" s="124"/>
      <c r="C1994" s="124"/>
      <c r="D1994" s="124"/>
      <c r="E1994" s="125"/>
      <c r="F1994" s="125"/>
      <c r="G1994" s="125"/>
    </row>
    <row r="1995" spans="1:7" s="123" customFormat="1" ht="18" customHeight="1">
      <c r="A1995" s="124"/>
      <c r="B1995" s="124"/>
      <c r="C1995" s="124"/>
      <c r="D1995" s="124"/>
      <c r="E1995" s="125"/>
      <c r="F1995" s="125"/>
      <c r="G1995" s="125"/>
    </row>
    <row r="1996" spans="1:7" s="123" customFormat="1" ht="18" customHeight="1">
      <c r="A1996" s="124"/>
      <c r="B1996" s="124"/>
      <c r="C1996" s="124"/>
      <c r="D1996" s="124"/>
      <c r="E1996" s="125"/>
      <c r="F1996" s="125"/>
      <c r="G1996" s="125"/>
    </row>
    <row r="1997" spans="1:7" s="123" customFormat="1" ht="18" customHeight="1">
      <c r="A1997" s="124"/>
      <c r="B1997" s="124"/>
      <c r="C1997" s="124"/>
      <c r="D1997" s="124"/>
      <c r="E1997" s="125"/>
      <c r="F1997" s="125"/>
      <c r="G1997" s="125"/>
    </row>
    <row r="1998" spans="1:7" s="123" customFormat="1" ht="18" customHeight="1">
      <c r="A1998" s="124"/>
      <c r="B1998" s="124"/>
      <c r="C1998" s="124"/>
      <c r="D1998" s="124"/>
      <c r="E1998" s="125"/>
      <c r="F1998" s="125"/>
      <c r="G1998" s="125"/>
    </row>
    <row r="1999" spans="1:7" s="123" customFormat="1" ht="18" customHeight="1">
      <c r="A1999" s="124"/>
      <c r="B1999" s="124"/>
      <c r="C1999" s="124"/>
      <c r="D1999" s="124"/>
      <c r="E1999" s="125"/>
      <c r="F1999" s="125"/>
      <c r="G1999" s="125"/>
    </row>
    <row r="2000" spans="1:7" s="123" customFormat="1" ht="18" customHeight="1">
      <c r="A2000" s="124"/>
      <c r="B2000" s="124"/>
      <c r="C2000" s="124"/>
      <c r="D2000" s="124"/>
      <c r="E2000" s="125"/>
      <c r="F2000" s="125"/>
      <c r="G2000" s="125"/>
    </row>
    <row r="2001" spans="1:7" s="123" customFormat="1" ht="18" customHeight="1">
      <c r="A2001" s="124"/>
      <c r="B2001" s="124"/>
      <c r="C2001" s="124"/>
      <c r="D2001" s="124"/>
      <c r="E2001" s="125"/>
      <c r="F2001" s="125"/>
      <c r="G2001" s="125"/>
    </row>
    <row r="2002" spans="1:7" s="123" customFormat="1" ht="18" customHeight="1">
      <c r="A2002" s="124"/>
      <c r="B2002" s="124"/>
      <c r="C2002" s="124"/>
      <c r="D2002" s="124"/>
      <c r="E2002" s="125"/>
      <c r="F2002" s="125"/>
      <c r="G2002" s="125"/>
    </row>
    <row r="2003" spans="1:7" s="123" customFormat="1" ht="18" customHeight="1">
      <c r="A2003" s="124"/>
      <c r="B2003" s="124"/>
      <c r="C2003" s="124"/>
      <c r="D2003" s="124"/>
      <c r="E2003" s="125"/>
      <c r="F2003" s="125"/>
      <c r="G2003" s="125"/>
    </row>
    <row r="2004" spans="1:7" s="123" customFormat="1" ht="18" customHeight="1">
      <c r="A2004" s="124"/>
      <c r="B2004" s="124"/>
      <c r="C2004" s="124"/>
      <c r="D2004" s="124"/>
      <c r="E2004" s="125"/>
      <c r="F2004" s="125"/>
      <c r="G2004" s="125"/>
    </row>
    <row r="2005" spans="1:7" s="123" customFormat="1" ht="18" customHeight="1">
      <c r="A2005" s="124"/>
      <c r="B2005" s="124"/>
      <c r="C2005" s="124"/>
      <c r="D2005" s="124"/>
      <c r="E2005" s="125"/>
      <c r="F2005" s="125"/>
      <c r="G2005" s="125"/>
    </row>
    <row r="2006" spans="1:7" s="123" customFormat="1" ht="18" customHeight="1">
      <c r="A2006" s="124"/>
      <c r="B2006" s="124"/>
      <c r="C2006" s="124"/>
      <c r="D2006" s="124"/>
      <c r="E2006" s="125"/>
      <c r="F2006" s="125"/>
      <c r="G2006" s="125"/>
    </row>
    <row r="2007" spans="1:7" s="123" customFormat="1" ht="18" customHeight="1">
      <c r="A2007" s="124"/>
      <c r="B2007" s="124"/>
      <c r="C2007" s="124"/>
      <c r="D2007" s="124"/>
      <c r="E2007" s="125"/>
      <c r="F2007" s="125"/>
      <c r="G2007" s="125"/>
    </row>
    <row r="2008" spans="1:7" s="123" customFormat="1" ht="18" customHeight="1">
      <c r="A2008" s="124"/>
      <c r="B2008" s="124"/>
      <c r="C2008" s="124"/>
      <c r="D2008" s="124"/>
      <c r="E2008" s="125"/>
      <c r="F2008" s="125"/>
      <c r="G2008" s="125"/>
    </row>
    <row r="2009" spans="1:7" s="123" customFormat="1" ht="18" customHeight="1">
      <c r="A2009" s="124"/>
      <c r="B2009" s="124"/>
      <c r="C2009" s="124"/>
      <c r="D2009" s="124"/>
      <c r="E2009" s="125"/>
      <c r="F2009" s="125"/>
      <c r="G2009" s="125"/>
    </row>
    <row r="2010" spans="1:7" s="123" customFormat="1" ht="18" customHeight="1">
      <c r="A2010" s="124"/>
      <c r="B2010" s="124"/>
      <c r="C2010" s="124"/>
      <c r="D2010" s="124"/>
      <c r="E2010" s="125"/>
      <c r="F2010" s="125"/>
      <c r="G2010" s="125"/>
    </row>
    <row r="2011" spans="1:7" s="123" customFormat="1" ht="18" customHeight="1">
      <c r="A2011" s="124"/>
      <c r="B2011" s="124"/>
      <c r="C2011" s="124"/>
      <c r="D2011" s="124"/>
      <c r="E2011" s="125"/>
      <c r="F2011" s="125"/>
      <c r="G2011" s="125"/>
    </row>
    <row r="2012" spans="1:7" s="123" customFormat="1" ht="18" customHeight="1">
      <c r="A2012" s="124"/>
      <c r="B2012" s="124"/>
      <c r="C2012" s="124"/>
      <c r="D2012" s="124"/>
      <c r="E2012" s="125"/>
      <c r="F2012" s="125"/>
      <c r="G2012" s="125"/>
    </row>
    <row r="2013" spans="1:7" s="123" customFormat="1" ht="18" customHeight="1">
      <c r="A2013" s="124"/>
      <c r="B2013" s="124"/>
      <c r="C2013" s="124"/>
      <c r="D2013" s="124"/>
      <c r="E2013" s="125"/>
      <c r="F2013" s="125"/>
      <c r="G2013" s="125"/>
    </row>
    <row r="2014" spans="1:7" s="123" customFormat="1" ht="18" customHeight="1">
      <c r="A2014" s="124"/>
      <c r="B2014" s="124"/>
      <c r="C2014" s="124"/>
      <c r="D2014" s="124"/>
      <c r="E2014" s="125"/>
      <c r="F2014" s="125"/>
      <c r="G2014" s="125"/>
    </row>
    <row r="2015" spans="1:7" s="123" customFormat="1" ht="18" customHeight="1">
      <c r="A2015" s="124"/>
      <c r="B2015" s="124"/>
      <c r="C2015" s="124"/>
      <c r="D2015" s="124"/>
      <c r="E2015" s="125"/>
      <c r="F2015" s="125"/>
      <c r="G2015" s="125"/>
    </row>
    <row r="2016" spans="1:7" s="123" customFormat="1" ht="18" customHeight="1">
      <c r="A2016" s="124"/>
      <c r="B2016" s="124"/>
      <c r="C2016" s="124"/>
      <c r="D2016" s="124"/>
      <c r="E2016" s="125"/>
      <c r="F2016" s="125"/>
      <c r="G2016" s="125"/>
    </row>
    <row r="2017" spans="1:7" s="123" customFormat="1" ht="18" customHeight="1">
      <c r="A2017" s="124"/>
      <c r="B2017" s="124"/>
      <c r="C2017" s="124"/>
      <c r="D2017" s="124"/>
      <c r="E2017" s="125"/>
      <c r="F2017" s="125"/>
      <c r="G2017" s="125"/>
    </row>
    <row r="2018" spans="1:7" s="123" customFormat="1" ht="18" customHeight="1">
      <c r="A2018" s="124"/>
      <c r="B2018" s="124"/>
      <c r="C2018" s="124"/>
      <c r="D2018" s="124"/>
      <c r="E2018" s="125"/>
      <c r="F2018" s="125"/>
      <c r="G2018" s="125"/>
    </row>
    <row r="2019" spans="1:7" s="123" customFormat="1" ht="18" customHeight="1">
      <c r="A2019" s="124"/>
      <c r="B2019" s="124"/>
      <c r="C2019" s="124"/>
      <c r="D2019" s="124"/>
      <c r="E2019" s="125"/>
      <c r="F2019" s="125"/>
      <c r="G2019" s="125"/>
    </row>
    <row r="2020" spans="1:7" s="123" customFormat="1" ht="18" customHeight="1">
      <c r="A2020" s="124"/>
      <c r="B2020" s="124"/>
      <c r="C2020" s="124"/>
      <c r="D2020" s="124"/>
      <c r="E2020" s="125"/>
      <c r="F2020" s="125"/>
      <c r="G2020" s="125"/>
    </row>
    <row r="2021" spans="1:7" s="123" customFormat="1" ht="18" customHeight="1">
      <c r="A2021" s="124"/>
      <c r="B2021" s="124"/>
      <c r="C2021" s="124"/>
      <c r="D2021" s="124"/>
      <c r="E2021" s="125"/>
      <c r="F2021" s="125"/>
      <c r="G2021" s="125"/>
    </row>
    <row r="2022" spans="1:7" s="123" customFormat="1" ht="18" customHeight="1">
      <c r="A2022" s="124"/>
      <c r="B2022" s="124"/>
      <c r="C2022" s="124"/>
      <c r="D2022" s="124"/>
      <c r="E2022" s="125"/>
      <c r="F2022" s="125"/>
      <c r="G2022" s="125"/>
    </row>
    <row r="2023" spans="1:7" s="123" customFormat="1" ht="18" customHeight="1">
      <c r="A2023" s="124"/>
      <c r="B2023" s="124"/>
      <c r="C2023" s="124"/>
      <c r="D2023" s="124"/>
      <c r="E2023" s="125"/>
      <c r="F2023" s="125"/>
      <c r="G2023" s="125"/>
    </row>
    <row r="2024" spans="1:7" s="123" customFormat="1" ht="18" customHeight="1">
      <c r="A2024" s="124"/>
      <c r="B2024" s="124"/>
      <c r="C2024" s="124"/>
      <c r="D2024" s="124"/>
      <c r="E2024" s="125"/>
      <c r="F2024" s="125"/>
      <c r="G2024" s="125"/>
    </row>
    <row r="2025" spans="1:7" s="123" customFormat="1" ht="18" customHeight="1">
      <c r="A2025" s="124"/>
      <c r="B2025" s="124"/>
      <c r="C2025" s="124"/>
      <c r="D2025" s="124"/>
      <c r="E2025" s="125"/>
      <c r="F2025" s="125"/>
      <c r="G2025" s="125"/>
    </row>
    <row r="2026" spans="1:7" s="123" customFormat="1" ht="18" customHeight="1">
      <c r="A2026" s="124"/>
      <c r="B2026" s="124"/>
      <c r="C2026" s="124"/>
      <c r="D2026" s="124"/>
      <c r="E2026" s="125"/>
      <c r="F2026" s="125"/>
      <c r="G2026" s="125"/>
    </row>
    <row r="2027" spans="1:7" s="123" customFormat="1" ht="18" customHeight="1">
      <c r="A2027" s="124"/>
      <c r="B2027" s="124"/>
      <c r="C2027" s="124"/>
      <c r="D2027" s="124"/>
      <c r="E2027" s="125"/>
      <c r="F2027" s="125"/>
      <c r="G2027" s="125"/>
    </row>
    <row r="2028" spans="1:7" s="123" customFormat="1" ht="18" customHeight="1">
      <c r="A2028" s="124"/>
      <c r="B2028" s="124"/>
      <c r="C2028" s="124"/>
      <c r="D2028" s="124"/>
      <c r="E2028" s="125"/>
      <c r="F2028" s="125"/>
      <c r="G2028" s="125"/>
    </row>
    <row r="2029" spans="1:7" s="123" customFormat="1" ht="18" customHeight="1">
      <c r="A2029" s="124"/>
      <c r="B2029" s="124"/>
      <c r="C2029" s="124"/>
      <c r="D2029" s="124"/>
      <c r="E2029" s="125"/>
      <c r="F2029" s="125"/>
      <c r="G2029" s="125"/>
    </row>
    <row r="2030" spans="1:7" s="123" customFormat="1" ht="18" customHeight="1">
      <c r="A2030" s="124"/>
      <c r="B2030" s="124"/>
      <c r="C2030" s="124"/>
      <c r="D2030" s="124"/>
      <c r="E2030" s="125"/>
      <c r="F2030" s="125"/>
      <c r="G2030" s="125"/>
    </row>
    <row r="2031" spans="1:7" s="123" customFormat="1" ht="18" customHeight="1">
      <c r="A2031" s="124"/>
      <c r="B2031" s="124"/>
      <c r="C2031" s="124"/>
      <c r="D2031" s="124"/>
      <c r="E2031" s="125"/>
      <c r="F2031" s="125"/>
      <c r="G2031" s="125"/>
    </row>
    <row r="2032" spans="1:7" s="123" customFormat="1" ht="18" customHeight="1">
      <c r="A2032" s="124"/>
      <c r="B2032" s="124"/>
      <c r="C2032" s="124"/>
      <c r="D2032" s="124"/>
      <c r="E2032" s="125"/>
      <c r="F2032" s="125"/>
      <c r="G2032" s="125"/>
    </row>
    <row r="2033" spans="1:7" s="123" customFormat="1" ht="18" customHeight="1">
      <c r="A2033" s="124"/>
      <c r="B2033" s="124"/>
      <c r="C2033" s="124"/>
      <c r="D2033" s="124"/>
      <c r="E2033" s="125"/>
      <c r="F2033" s="125"/>
      <c r="G2033" s="125"/>
    </row>
    <row r="2034" spans="1:7" s="123" customFormat="1" ht="18" customHeight="1">
      <c r="A2034" s="124"/>
      <c r="B2034" s="124"/>
      <c r="C2034" s="124"/>
      <c r="D2034" s="124"/>
      <c r="E2034" s="125"/>
      <c r="F2034" s="125"/>
      <c r="G2034" s="125"/>
    </row>
    <row r="2035" spans="1:7" s="123" customFormat="1" ht="18" customHeight="1">
      <c r="A2035" s="124"/>
      <c r="B2035" s="124"/>
      <c r="C2035" s="124"/>
      <c r="D2035" s="124"/>
      <c r="E2035" s="125"/>
      <c r="F2035" s="125"/>
      <c r="G2035" s="125"/>
    </row>
    <row r="2036" spans="1:7" s="123" customFormat="1" ht="18" customHeight="1">
      <c r="A2036" s="124"/>
      <c r="B2036" s="124"/>
      <c r="C2036" s="124"/>
      <c r="D2036" s="124"/>
      <c r="E2036" s="125"/>
      <c r="F2036" s="125"/>
      <c r="G2036" s="125"/>
    </row>
    <row r="2037" spans="1:7" s="123" customFormat="1" ht="18" customHeight="1">
      <c r="A2037" s="124"/>
      <c r="B2037" s="124"/>
      <c r="C2037" s="124"/>
      <c r="D2037" s="124"/>
      <c r="E2037" s="125"/>
      <c r="F2037" s="125"/>
      <c r="G2037" s="125"/>
    </row>
    <row r="2038" spans="1:7" s="123" customFormat="1" ht="18" customHeight="1">
      <c r="A2038" s="124"/>
      <c r="B2038" s="124"/>
      <c r="C2038" s="124"/>
      <c r="D2038" s="124"/>
      <c r="E2038" s="125"/>
      <c r="F2038" s="125"/>
      <c r="G2038" s="125"/>
    </row>
    <row r="2039" spans="1:7" s="123" customFormat="1" ht="18" customHeight="1">
      <c r="A2039" s="124"/>
      <c r="B2039" s="124"/>
      <c r="C2039" s="124"/>
      <c r="D2039" s="124"/>
      <c r="E2039" s="125"/>
      <c r="F2039" s="125"/>
      <c r="G2039" s="125"/>
    </row>
    <row r="2040" spans="1:7" s="123" customFormat="1" ht="18" customHeight="1">
      <c r="A2040" s="124"/>
      <c r="B2040" s="124"/>
      <c r="C2040" s="124"/>
      <c r="D2040" s="124"/>
      <c r="E2040" s="125"/>
      <c r="F2040" s="125"/>
      <c r="G2040" s="125"/>
    </row>
    <row r="2041" spans="1:7" s="123" customFormat="1" ht="18" customHeight="1">
      <c r="A2041" s="124"/>
      <c r="B2041" s="124"/>
      <c r="C2041" s="124"/>
      <c r="D2041" s="124"/>
      <c r="E2041" s="125"/>
      <c r="F2041" s="125"/>
      <c r="G2041" s="125"/>
    </row>
    <row r="2042" spans="1:7" s="123" customFormat="1" ht="18" customHeight="1">
      <c r="A2042" s="124"/>
      <c r="B2042" s="124"/>
      <c r="C2042" s="124"/>
      <c r="D2042" s="124"/>
      <c r="E2042" s="125"/>
      <c r="F2042" s="125"/>
      <c r="G2042" s="125"/>
    </row>
    <row r="2043" spans="1:7" s="123" customFormat="1" ht="18" customHeight="1">
      <c r="A2043" s="124"/>
      <c r="B2043" s="124"/>
      <c r="C2043" s="124"/>
      <c r="D2043" s="124"/>
      <c r="E2043" s="125"/>
      <c r="F2043" s="125"/>
      <c r="G2043" s="125"/>
    </row>
    <row r="2044" spans="1:7" s="123" customFormat="1" ht="18" customHeight="1">
      <c r="A2044" s="124"/>
      <c r="B2044" s="124"/>
      <c r="C2044" s="124"/>
      <c r="D2044" s="124"/>
      <c r="E2044" s="125"/>
      <c r="F2044" s="125"/>
      <c r="G2044" s="125"/>
    </row>
    <row r="2045" spans="1:7" s="123" customFormat="1" ht="18" customHeight="1">
      <c r="A2045" s="124"/>
      <c r="B2045" s="124"/>
      <c r="C2045" s="124"/>
      <c r="D2045" s="124"/>
      <c r="E2045" s="125"/>
      <c r="F2045" s="125"/>
      <c r="G2045" s="125"/>
    </row>
    <row r="2046" spans="1:7" s="123" customFormat="1" ht="18" customHeight="1">
      <c r="A2046" s="124"/>
      <c r="B2046" s="124"/>
      <c r="C2046" s="124"/>
      <c r="D2046" s="124"/>
      <c r="E2046" s="125"/>
      <c r="F2046" s="125"/>
      <c r="G2046" s="125"/>
    </row>
    <row r="2047" spans="1:7" s="123" customFormat="1" ht="18" customHeight="1">
      <c r="A2047" s="124"/>
      <c r="B2047" s="124"/>
      <c r="C2047" s="124"/>
      <c r="D2047" s="124"/>
      <c r="E2047" s="125"/>
      <c r="F2047" s="125"/>
      <c r="G2047" s="125"/>
    </row>
    <row r="2048" spans="1:7" s="123" customFormat="1" ht="18" customHeight="1">
      <c r="A2048" s="124"/>
      <c r="B2048" s="124"/>
      <c r="C2048" s="124"/>
      <c r="D2048" s="124"/>
      <c r="E2048" s="125"/>
      <c r="F2048" s="125"/>
      <c r="G2048" s="125"/>
    </row>
    <row r="2049" spans="1:7" s="123" customFormat="1" ht="18" customHeight="1">
      <c r="A2049" s="124"/>
      <c r="B2049" s="124"/>
      <c r="C2049" s="124"/>
      <c r="D2049" s="124"/>
      <c r="E2049" s="125"/>
      <c r="F2049" s="125"/>
      <c r="G2049" s="125"/>
    </row>
    <row r="2050" spans="1:7" s="123" customFormat="1" ht="18" customHeight="1">
      <c r="A2050" s="124"/>
      <c r="B2050" s="124"/>
      <c r="C2050" s="124"/>
      <c r="D2050" s="124"/>
      <c r="E2050" s="125"/>
      <c r="F2050" s="125"/>
      <c r="G2050" s="125"/>
    </row>
    <row r="2051" spans="1:7" s="123" customFormat="1" ht="18" customHeight="1">
      <c r="A2051" s="124"/>
      <c r="B2051" s="124"/>
      <c r="C2051" s="124"/>
      <c r="D2051" s="124"/>
      <c r="E2051" s="125"/>
      <c r="F2051" s="125"/>
      <c r="G2051" s="125"/>
    </row>
    <row r="2052" spans="1:7" s="123" customFormat="1" ht="18" customHeight="1">
      <c r="A2052" s="124"/>
      <c r="B2052" s="124"/>
      <c r="C2052" s="124"/>
      <c r="D2052" s="124"/>
      <c r="E2052" s="125"/>
      <c r="F2052" s="125"/>
      <c r="G2052" s="125"/>
    </row>
    <row r="2053" spans="1:7" s="123" customFormat="1" ht="18" customHeight="1">
      <c r="A2053" s="124"/>
      <c r="B2053" s="124"/>
      <c r="C2053" s="124"/>
      <c r="D2053" s="124"/>
      <c r="E2053" s="125"/>
      <c r="F2053" s="125"/>
      <c r="G2053" s="125"/>
    </row>
    <row r="2054" spans="1:7" s="123" customFormat="1" ht="18" customHeight="1">
      <c r="A2054" s="124"/>
      <c r="B2054" s="124"/>
      <c r="C2054" s="124"/>
      <c r="D2054" s="124"/>
      <c r="E2054" s="125"/>
      <c r="F2054" s="125"/>
      <c r="G2054" s="125"/>
    </row>
    <row r="2055" spans="1:7" s="123" customFormat="1" ht="18" customHeight="1">
      <c r="A2055" s="124"/>
      <c r="B2055" s="124"/>
      <c r="C2055" s="124"/>
      <c r="D2055" s="124"/>
      <c r="E2055" s="125"/>
      <c r="F2055" s="125"/>
      <c r="G2055" s="125"/>
    </row>
    <row r="2056" spans="1:7" s="123" customFormat="1" ht="18" customHeight="1">
      <c r="A2056" s="124"/>
      <c r="B2056" s="124"/>
      <c r="C2056" s="124"/>
      <c r="D2056" s="124"/>
      <c r="E2056" s="125"/>
      <c r="F2056" s="125"/>
      <c r="G2056" s="125"/>
    </row>
    <row r="2057" spans="1:7" s="123" customFormat="1" ht="18" customHeight="1">
      <c r="A2057" s="124"/>
      <c r="B2057" s="124"/>
      <c r="C2057" s="124"/>
      <c r="D2057" s="124"/>
      <c r="E2057" s="125"/>
      <c r="F2057" s="125"/>
      <c r="G2057" s="125"/>
    </row>
    <row r="2058" spans="1:7" s="123" customFormat="1" ht="18" customHeight="1">
      <c r="A2058" s="124"/>
      <c r="B2058" s="124"/>
      <c r="C2058" s="124"/>
      <c r="D2058" s="124"/>
      <c r="E2058" s="125"/>
      <c r="F2058" s="125"/>
      <c r="G2058" s="125"/>
    </row>
    <row r="2059" spans="1:7" s="123" customFormat="1" ht="18" customHeight="1">
      <c r="A2059" s="124"/>
      <c r="B2059" s="124"/>
      <c r="C2059" s="124"/>
      <c r="D2059" s="124"/>
      <c r="E2059" s="125"/>
      <c r="F2059" s="125"/>
      <c r="G2059" s="125"/>
    </row>
    <row r="2060" spans="1:7" s="123" customFormat="1" ht="18" customHeight="1">
      <c r="A2060" s="124"/>
      <c r="B2060" s="124"/>
      <c r="C2060" s="124"/>
      <c r="D2060" s="124"/>
      <c r="E2060" s="125"/>
      <c r="F2060" s="125"/>
      <c r="G2060" s="125"/>
    </row>
  </sheetData>
  <sheetProtection/>
  <mergeCells count="2"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17.421875" style="222" bestFit="1" customWidth="1"/>
    <col min="3" max="8" width="14.7109375" style="223" customWidth="1"/>
    <col min="9" max="9" width="4.7109375" style="222" customWidth="1"/>
    <col min="10" max="10" width="24.57421875" style="222" customWidth="1"/>
    <col min="11" max="16384" width="9.140625" style="222" customWidth="1"/>
  </cols>
  <sheetData>
    <row r="1" spans="1:9" s="206" customFormat="1" ht="15">
      <c r="A1" s="249" t="s">
        <v>327</v>
      </c>
      <c r="B1" s="249"/>
      <c r="C1" s="249"/>
      <c r="D1" s="249"/>
      <c r="E1" s="249"/>
      <c r="F1" s="249"/>
      <c r="G1" s="249"/>
      <c r="H1" s="204"/>
      <c r="I1" s="205"/>
    </row>
    <row r="2" spans="1:10" s="206" customFormat="1" ht="15.75">
      <c r="A2" s="249" t="s">
        <v>352</v>
      </c>
      <c r="B2" s="249"/>
      <c r="C2" s="249"/>
      <c r="D2" s="249"/>
      <c r="E2" s="249"/>
      <c r="F2" s="249"/>
      <c r="G2" s="249"/>
      <c r="H2" s="204"/>
      <c r="I2" s="205"/>
      <c r="J2" s="207"/>
    </row>
    <row r="3" spans="1:8" s="206" customFormat="1" ht="8.25">
      <c r="A3" s="208"/>
      <c r="B3" s="208"/>
      <c r="C3" s="209"/>
      <c r="D3" s="210"/>
      <c r="E3" s="209"/>
      <c r="F3" s="209"/>
      <c r="G3" s="209"/>
      <c r="H3" s="208"/>
    </row>
    <row r="4" spans="1:8" s="206" customFormat="1" ht="18" customHeight="1">
      <c r="A4" s="211" t="s">
        <v>353</v>
      </c>
      <c r="B4" s="211" t="s">
        <v>354</v>
      </c>
      <c r="C4" s="212" t="s">
        <v>349</v>
      </c>
      <c r="D4" s="213" t="s">
        <v>333</v>
      </c>
      <c r="E4" s="212" t="s">
        <v>350</v>
      </c>
      <c r="F4" s="213" t="s">
        <v>333</v>
      </c>
      <c r="G4" s="212" t="s">
        <v>351</v>
      </c>
      <c r="H4" s="213" t="s">
        <v>333</v>
      </c>
    </row>
    <row r="5" spans="1:8" s="206" customFormat="1" ht="18" customHeight="1">
      <c r="A5" s="214" t="s">
        <v>328</v>
      </c>
      <c r="B5" s="214"/>
      <c r="C5" s="215">
        <f>SUM(C6:C10)</f>
        <v>8459269</v>
      </c>
      <c r="D5" s="216">
        <f aca="true" t="shared" si="0" ref="D5:D10">C5/C$5</f>
        <v>1</v>
      </c>
      <c r="E5" s="215">
        <f>SUM(E6:E10)</f>
        <v>46892672</v>
      </c>
      <c r="F5" s="216">
        <f aca="true" t="shared" si="1" ref="F5:F10">E5/E$5</f>
        <v>1</v>
      </c>
      <c r="G5" s="215">
        <f>SUM(G6:G10)</f>
        <v>9525001</v>
      </c>
      <c r="H5" s="216">
        <f aca="true" t="shared" si="2" ref="H5:H10">G5/G$5</f>
        <v>1</v>
      </c>
    </row>
    <row r="6" spans="1:8" s="206" customFormat="1" ht="18" customHeight="1">
      <c r="A6" s="217" t="s">
        <v>328</v>
      </c>
      <c r="B6" s="217" t="s">
        <v>328</v>
      </c>
      <c r="C6" s="218">
        <v>1444170</v>
      </c>
      <c r="D6" s="219">
        <f t="shared" si="0"/>
        <v>0.17072042513366106</v>
      </c>
      <c r="E6" s="218">
        <v>5834743</v>
      </c>
      <c r="F6" s="219">
        <f t="shared" si="1"/>
        <v>0.12442760779338827</v>
      </c>
      <c r="G6" s="218">
        <v>2223481</v>
      </c>
      <c r="H6" s="219">
        <f t="shared" si="2"/>
        <v>0.23343630095156945</v>
      </c>
    </row>
    <row r="7" spans="1:8" s="206" customFormat="1" ht="18" customHeight="1">
      <c r="A7" s="217" t="s">
        <v>328</v>
      </c>
      <c r="B7" s="217" t="s">
        <v>132</v>
      </c>
      <c r="C7" s="218">
        <v>1646872</v>
      </c>
      <c r="D7" s="219">
        <f t="shared" si="0"/>
        <v>0.19468254290057452</v>
      </c>
      <c r="E7" s="218">
        <v>8287702</v>
      </c>
      <c r="F7" s="219">
        <f t="shared" si="1"/>
        <v>0.17673767875714141</v>
      </c>
      <c r="G7" s="218">
        <v>56743</v>
      </c>
      <c r="H7" s="219">
        <f t="shared" si="2"/>
        <v>0.005957269715772208</v>
      </c>
    </row>
    <row r="8" spans="1:8" s="206" customFormat="1" ht="18" customHeight="1">
      <c r="A8" s="217" t="s">
        <v>328</v>
      </c>
      <c r="B8" s="217" t="s">
        <v>329</v>
      </c>
      <c r="C8" s="218">
        <v>994516</v>
      </c>
      <c r="D8" s="219">
        <f t="shared" si="0"/>
        <v>0.11756524115736242</v>
      </c>
      <c r="E8" s="218">
        <v>13004317</v>
      </c>
      <c r="F8" s="219">
        <f t="shared" si="1"/>
        <v>0.27732087862257027</v>
      </c>
      <c r="G8" s="218">
        <v>3407848</v>
      </c>
      <c r="H8" s="219">
        <f t="shared" si="2"/>
        <v>0.3577792800231727</v>
      </c>
    </row>
    <row r="9" spans="1:8" s="206" customFormat="1" ht="18" customHeight="1">
      <c r="A9" s="217" t="s">
        <v>328</v>
      </c>
      <c r="B9" s="217" t="s">
        <v>330</v>
      </c>
      <c r="C9" s="218">
        <v>3775211</v>
      </c>
      <c r="D9" s="219">
        <f t="shared" si="0"/>
        <v>0.44628099662039356</v>
      </c>
      <c r="E9" s="218">
        <v>17796631</v>
      </c>
      <c r="F9" s="219">
        <f t="shared" si="1"/>
        <v>0.3795183818913113</v>
      </c>
      <c r="G9" s="218">
        <v>3823035</v>
      </c>
      <c r="H9" s="219">
        <f t="shared" si="2"/>
        <v>0.4013684617985867</v>
      </c>
    </row>
    <row r="10" spans="1:8" s="206" customFormat="1" ht="18" customHeight="1">
      <c r="A10" s="217" t="s">
        <v>328</v>
      </c>
      <c r="B10" s="217" t="s">
        <v>133</v>
      </c>
      <c r="C10" s="218">
        <v>598500</v>
      </c>
      <c r="D10" s="219">
        <f t="shared" si="0"/>
        <v>0.07075079418800845</v>
      </c>
      <c r="E10" s="218">
        <v>1969279</v>
      </c>
      <c r="F10" s="219">
        <f t="shared" si="1"/>
        <v>0.04199545293558874</v>
      </c>
      <c r="G10" s="218">
        <v>13894</v>
      </c>
      <c r="H10" s="219">
        <f t="shared" si="2"/>
        <v>0.001458687510898949</v>
      </c>
    </row>
    <row r="11" spans="1:8" s="206" customFormat="1" ht="18" customHeight="1">
      <c r="A11" s="214" t="s">
        <v>132</v>
      </c>
      <c r="B11" s="217"/>
      <c r="C11" s="215">
        <f>SUM(C12:C16)</f>
        <v>11420724</v>
      </c>
      <c r="D11" s="216">
        <f aca="true" t="shared" si="3" ref="D11:D16">C11/C$11</f>
        <v>1</v>
      </c>
      <c r="E11" s="215">
        <f>SUM(E12:E16)</f>
        <v>51388795</v>
      </c>
      <c r="F11" s="216">
        <f aca="true" t="shared" si="4" ref="F11:F16">E11/E$11</f>
        <v>1</v>
      </c>
      <c r="G11" s="215">
        <f>SUM(G12:G16)</f>
        <v>8839344</v>
      </c>
      <c r="H11" s="216">
        <f aca="true" t="shared" si="5" ref="H11:H16">G11/G$11</f>
        <v>1</v>
      </c>
    </row>
    <row r="12" spans="1:8" s="206" customFormat="1" ht="18" customHeight="1">
      <c r="A12" s="217" t="s">
        <v>132</v>
      </c>
      <c r="B12" s="217" t="s">
        <v>328</v>
      </c>
      <c r="C12" s="218">
        <v>1621088</v>
      </c>
      <c r="D12" s="219">
        <f t="shared" si="3"/>
        <v>0.1419426649308748</v>
      </c>
      <c r="E12" s="218">
        <v>4206635</v>
      </c>
      <c r="F12" s="219">
        <f t="shared" si="4"/>
        <v>0.08185899280183549</v>
      </c>
      <c r="G12" s="218">
        <v>64441</v>
      </c>
      <c r="H12" s="219">
        <f t="shared" si="5"/>
        <v>0.007290246878048869</v>
      </c>
    </row>
    <row r="13" spans="1:8" s="206" customFormat="1" ht="18" customHeight="1">
      <c r="A13" s="217" t="s">
        <v>132</v>
      </c>
      <c r="B13" s="217" t="s">
        <v>132</v>
      </c>
      <c r="C13" s="218">
        <v>3733357</v>
      </c>
      <c r="D13" s="219">
        <f t="shared" si="3"/>
        <v>0.3268931987148976</v>
      </c>
      <c r="E13" s="218">
        <v>15797357</v>
      </c>
      <c r="F13" s="219">
        <f t="shared" si="4"/>
        <v>0.30740858975190993</v>
      </c>
      <c r="G13" s="218">
        <v>5589647</v>
      </c>
      <c r="H13" s="219">
        <f t="shared" si="5"/>
        <v>0.6323599353074165</v>
      </c>
    </row>
    <row r="14" spans="1:8" s="206" customFormat="1" ht="18" customHeight="1">
      <c r="A14" s="217" t="s">
        <v>132</v>
      </c>
      <c r="B14" s="217" t="s">
        <v>329</v>
      </c>
      <c r="C14" s="218">
        <v>275586</v>
      </c>
      <c r="D14" s="219">
        <f t="shared" si="3"/>
        <v>0.024130344100776798</v>
      </c>
      <c r="E14" s="218">
        <v>8960117</v>
      </c>
      <c r="F14" s="219">
        <f t="shared" si="4"/>
        <v>0.17435935207276215</v>
      </c>
      <c r="G14" s="218">
        <v>226433</v>
      </c>
      <c r="H14" s="219">
        <f t="shared" si="5"/>
        <v>0.0256164937126556</v>
      </c>
    </row>
    <row r="15" spans="1:8" s="206" customFormat="1" ht="18" customHeight="1">
      <c r="A15" s="217" t="s">
        <v>132</v>
      </c>
      <c r="B15" s="217" t="s">
        <v>330</v>
      </c>
      <c r="C15" s="218">
        <v>5591405</v>
      </c>
      <c r="D15" s="219">
        <f t="shared" si="3"/>
        <v>0.48958411042942634</v>
      </c>
      <c r="E15" s="218">
        <v>21974076</v>
      </c>
      <c r="F15" s="219">
        <f t="shared" si="4"/>
        <v>0.42760442232591755</v>
      </c>
      <c r="G15" s="218">
        <v>2940119</v>
      </c>
      <c r="H15" s="219">
        <f t="shared" si="5"/>
        <v>0.332617329973808</v>
      </c>
    </row>
    <row r="16" spans="1:8" s="206" customFormat="1" ht="18" customHeight="1">
      <c r="A16" s="217" t="s">
        <v>132</v>
      </c>
      <c r="B16" s="217" t="s">
        <v>133</v>
      </c>
      <c r="C16" s="218">
        <v>199288</v>
      </c>
      <c r="D16" s="219">
        <f t="shared" si="3"/>
        <v>0.017449681824024465</v>
      </c>
      <c r="E16" s="218">
        <v>450610</v>
      </c>
      <c r="F16" s="219">
        <f t="shared" si="4"/>
        <v>0.008768643047574865</v>
      </c>
      <c r="G16" s="218">
        <v>18704</v>
      </c>
      <c r="H16" s="219">
        <f t="shared" si="5"/>
        <v>0.0021159941280710424</v>
      </c>
    </row>
    <row r="17" spans="1:8" s="206" customFormat="1" ht="18" customHeight="1">
      <c r="A17" s="214" t="s">
        <v>329</v>
      </c>
      <c r="B17" s="217"/>
      <c r="C17" s="215">
        <f>SUM(C18:C22)</f>
        <v>3811100</v>
      </c>
      <c r="D17" s="216">
        <f aca="true" t="shared" si="6" ref="D17:D22">C17/C$17</f>
        <v>1</v>
      </c>
      <c r="E17" s="215">
        <f>SUM(E18:E22)</f>
        <v>59442701</v>
      </c>
      <c r="F17" s="216">
        <f aca="true" t="shared" si="7" ref="F17:F22">E17/E$17</f>
        <v>1</v>
      </c>
      <c r="G17" s="215">
        <f>SUM(G18:G22)</f>
        <v>2132027</v>
      </c>
      <c r="H17" s="216">
        <f aca="true" t="shared" si="8" ref="H17:H22">G17/G$17</f>
        <v>1</v>
      </c>
    </row>
    <row r="18" spans="1:8" s="206" customFormat="1" ht="18" customHeight="1">
      <c r="A18" s="217" t="s">
        <v>329</v>
      </c>
      <c r="B18" s="217" t="s">
        <v>328</v>
      </c>
      <c r="C18" s="218">
        <v>991557</v>
      </c>
      <c r="D18" s="219">
        <f t="shared" si="6"/>
        <v>0.2601760646532497</v>
      </c>
      <c r="E18" s="218">
        <v>8191641</v>
      </c>
      <c r="F18" s="219">
        <f t="shared" si="7"/>
        <v>0.13780734828991031</v>
      </c>
      <c r="G18" s="218">
        <v>1057220</v>
      </c>
      <c r="H18" s="219">
        <f t="shared" si="8"/>
        <v>0.49587552127623147</v>
      </c>
    </row>
    <row r="19" spans="1:8" s="206" customFormat="1" ht="18" customHeight="1">
      <c r="A19" s="217" t="s">
        <v>329</v>
      </c>
      <c r="B19" s="217" t="s">
        <v>132</v>
      </c>
      <c r="C19" s="218">
        <v>286571</v>
      </c>
      <c r="D19" s="219">
        <f t="shared" si="6"/>
        <v>0.0751937760751489</v>
      </c>
      <c r="E19" s="218">
        <v>2035748</v>
      </c>
      <c r="F19" s="219">
        <f t="shared" si="7"/>
        <v>0.03424723247350419</v>
      </c>
      <c r="G19" s="218">
        <v>17184</v>
      </c>
      <c r="H19" s="219">
        <f t="shared" si="8"/>
        <v>0.008059935451098885</v>
      </c>
    </row>
    <row r="20" spans="1:8" s="206" customFormat="1" ht="18" customHeight="1">
      <c r="A20" s="217" t="s">
        <v>329</v>
      </c>
      <c r="B20" s="217" t="s">
        <v>329</v>
      </c>
      <c r="C20" s="218">
        <v>1901127</v>
      </c>
      <c r="D20" s="219">
        <f t="shared" si="6"/>
        <v>0.4988394426805909</v>
      </c>
      <c r="E20" s="218">
        <v>6558968</v>
      </c>
      <c r="F20" s="219">
        <f t="shared" si="7"/>
        <v>0.11034101562780602</v>
      </c>
      <c r="G20" s="218">
        <v>831560</v>
      </c>
      <c r="H20" s="219">
        <f t="shared" si="8"/>
        <v>0.39003258401511803</v>
      </c>
    </row>
    <row r="21" spans="1:8" s="206" customFormat="1" ht="18" customHeight="1">
      <c r="A21" s="217" t="s">
        <v>329</v>
      </c>
      <c r="B21" s="217" t="s">
        <v>330</v>
      </c>
      <c r="C21" s="218">
        <v>616196</v>
      </c>
      <c r="D21" s="219">
        <f t="shared" si="6"/>
        <v>0.16168455301618956</v>
      </c>
      <c r="E21" s="218">
        <v>42201411</v>
      </c>
      <c r="F21" s="219">
        <f t="shared" si="7"/>
        <v>0.7099511006405984</v>
      </c>
      <c r="G21" s="218">
        <v>180042</v>
      </c>
      <c r="H21" s="219">
        <f t="shared" si="8"/>
        <v>0.08444639772385622</v>
      </c>
    </row>
    <row r="22" spans="1:8" s="206" customFormat="1" ht="18" customHeight="1">
      <c r="A22" s="217" t="s">
        <v>329</v>
      </c>
      <c r="B22" s="217" t="s">
        <v>133</v>
      </c>
      <c r="C22" s="218">
        <v>15649</v>
      </c>
      <c r="D22" s="219">
        <f t="shared" si="6"/>
        <v>0.004106163574820918</v>
      </c>
      <c r="E22" s="218">
        <v>454933</v>
      </c>
      <c r="F22" s="219">
        <f t="shared" si="7"/>
        <v>0.0076533029681810725</v>
      </c>
      <c r="G22" s="218">
        <v>46021</v>
      </c>
      <c r="H22" s="219">
        <f t="shared" si="8"/>
        <v>0.0215855615336954</v>
      </c>
    </row>
    <row r="23" spans="1:8" s="206" customFormat="1" ht="18" customHeight="1">
      <c r="A23" s="214" t="s">
        <v>330</v>
      </c>
      <c r="B23" s="217"/>
      <c r="C23" s="215">
        <f>SUM(C24:C28)</f>
        <v>27196975</v>
      </c>
      <c r="D23" s="216">
        <f aca="true" t="shared" si="9" ref="D23:D28">C23/C$23</f>
        <v>1</v>
      </c>
      <c r="E23" s="215">
        <f>SUM(E24:E28)</f>
        <v>159147322</v>
      </c>
      <c r="F23" s="216">
        <f aca="true" t="shared" si="10" ref="F23:F28">E23/E$23</f>
        <v>1</v>
      </c>
      <c r="G23" s="215">
        <f>SUM(G24:G28)</f>
        <v>36141777</v>
      </c>
      <c r="H23" s="216">
        <f aca="true" t="shared" si="11" ref="H23:H28">G23/G$23</f>
        <v>1</v>
      </c>
    </row>
    <row r="24" spans="1:8" s="206" customFormat="1" ht="18" customHeight="1">
      <c r="A24" s="217" t="s">
        <v>330</v>
      </c>
      <c r="B24" s="217" t="s">
        <v>328</v>
      </c>
      <c r="C24" s="218">
        <v>3782633</v>
      </c>
      <c r="D24" s="219">
        <f t="shared" si="9"/>
        <v>0.1390828575604456</v>
      </c>
      <c r="E24" s="218">
        <v>29316691</v>
      </c>
      <c r="F24" s="219">
        <f t="shared" si="10"/>
        <v>0.1842110230419083</v>
      </c>
      <c r="G24" s="218">
        <v>7318857</v>
      </c>
      <c r="H24" s="219">
        <f t="shared" si="11"/>
        <v>0.2025040716730669</v>
      </c>
    </row>
    <row r="25" spans="1:8" s="206" customFormat="1" ht="18" customHeight="1">
      <c r="A25" s="217" t="s">
        <v>330</v>
      </c>
      <c r="B25" s="217" t="s">
        <v>132</v>
      </c>
      <c r="C25" s="218">
        <v>5467971</v>
      </c>
      <c r="D25" s="219">
        <f t="shared" si="9"/>
        <v>0.20105070508760625</v>
      </c>
      <c r="E25" s="218">
        <v>44174614</v>
      </c>
      <c r="F25" s="219">
        <f t="shared" si="10"/>
        <v>0.2775705770279942</v>
      </c>
      <c r="G25" s="218">
        <v>7709340</v>
      </c>
      <c r="H25" s="219">
        <f t="shared" si="11"/>
        <v>0.21330827203100722</v>
      </c>
    </row>
    <row r="26" spans="1:8" s="206" customFormat="1" ht="18" customHeight="1">
      <c r="A26" s="217" t="s">
        <v>330</v>
      </c>
      <c r="B26" s="217" t="s">
        <v>329</v>
      </c>
      <c r="C26" s="218">
        <v>589256</v>
      </c>
      <c r="D26" s="219">
        <f t="shared" si="9"/>
        <v>0.021666233101291597</v>
      </c>
      <c r="E26" s="218">
        <v>44355661</v>
      </c>
      <c r="F26" s="219">
        <f t="shared" si="10"/>
        <v>0.2787081833522778</v>
      </c>
      <c r="G26" s="218">
        <v>516193</v>
      </c>
      <c r="H26" s="219">
        <f t="shared" si="11"/>
        <v>0.01428244659912544</v>
      </c>
    </row>
    <row r="27" spans="1:8" s="206" customFormat="1" ht="18" customHeight="1">
      <c r="A27" s="217" t="s">
        <v>330</v>
      </c>
      <c r="B27" s="217" t="s">
        <v>330</v>
      </c>
      <c r="C27" s="218">
        <v>12532252</v>
      </c>
      <c r="D27" s="219">
        <f t="shared" si="9"/>
        <v>0.4607958054158597</v>
      </c>
      <c r="E27" s="218">
        <v>25048931</v>
      </c>
      <c r="F27" s="219">
        <f t="shared" si="10"/>
        <v>0.15739461201866783</v>
      </c>
      <c r="G27" s="218">
        <v>11292205</v>
      </c>
      <c r="H27" s="219">
        <f t="shared" si="11"/>
        <v>0.3124418868502232</v>
      </c>
    </row>
    <row r="28" spans="1:8" s="206" customFormat="1" ht="18" customHeight="1">
      <c r="A28" s="217" t="s">
        <v>330</v>
      </c>
      <c r="B28" s="217" t="s">
        <v>133</v>
      </c>
      <c r="C28" s="218">
        <v>4824863</v>
      </c>
      <c r="D28" s="219">
        <f t="shared" si="9"/>
        <v>0.1774043988347969</v>
      </c>
      <c r="E28" s="218">
        <v>16251425</v>
      </c>
      <c r="F28" s="219">
        <f t="shared" si="10"/>
        <v>0.1021156045591518</v>
      </c>
      <c r="G28" s="218">
        <v>9305182</v>
      </c>
      <c r="H28" s="219">
        <f t="shared" si="11"/>
        <v>0.25746332284657725</v>
      </c>
    </row>
    <row r="29" spans="1:8" s="206" customFormat="1" ht="18" customHeight="1">
      <c r="A29" s="214" t="s">
        <v>133</v>
      </c>
      <c r="B29" s="217"/>
      <c r="C29" s="215">
        <f>SUM(C30:C34)</f>
        <v>7583175</v>
      </c>
      <c r="D29" s="216">
        <f aca="true" t="shared" si="12" ref="D29:D34">C29/C$29</f>
        <v>1</v>
      </c>
      <c r="E29" s="215">
        <f>SUM(E30:E34)</f>
        <v>15654373</v>
      </c>
      <c r="F29" s="216">
        <f aca="true" t="shared" si="13" ref="F29:F34">E29/E$29</f>
        <v>1</v>
      </c>
      <c r="G29" s="215">
        <f>SUM(G30:G34)</f>
        <v>12412986</v>
      </c>
      <c r="H29" s="216">
        <f aca="true" t="shared" si="14" ref="H29:H34">G29/G$29</f>
        <v>1</v>
      </c>
    </row>
    <row r="30" spans="1:8" s="206" customFormat="1" ht="18" customHeight="1">
      <c r="A30" s="217" t="s">
        <v>133</v>
      </c>
      <c r="B30" s="217" t="s">
        <v>328</v>
      </c>
      <c r="C30" s="218">
        <v>617688</v>
      </c>
      <c r="D30" s="219">
        <f t="shared" si="12"/>
        <v>0.08145506334747649</v>
      </c>
      <c r="E30" s="218">
        <v>1838677</v>
      </c>
      <c r="F30" s="219">
        <f t="shared" si="13"/>
        <v>0.117454528520561</v>
      </c>
      <c r="G30" s="218">
        <v>31247</v>
      </c>
      <c r="H30" s="219">
        <f t="shared" si="14"/>
        <v>0.0025172831098013</v>
      </c>
    </row>
    <row r="31" spans="1:8" s="206" customFormat="1" ht="18" customHeight="1">
      <c r="A31" s="217" t="s">
        <v>133</v>
      </c>
      <c r="B31" s="217" t="s">
        <v>132</v>
      </c>
      <c r="C31" s="218">
        <v>197456</v>
      </c>
      <c r="D31" s="219">
        <f t="shared" si="12"/>
        <v>0.02603869751126672</v>
      </c>
      <c r="E31" s="218">
        <v>1653772</v>
      </c>
      <c r="F31" s="219">
        <f t="shared" si="13"/>
        <v>0.10564281303377657</v>
      </c>
      <c r="G31" s="218">
        <v>9018</v>
      </c>
      <c r="H31" s="219">
        <f t="shared" si="14"/>
        <v>0.0007264972344285251</v>
      </c>
    </row>
    <row r="32" spans="1:8" s="206" customFormat="1" ht="18" customHeight="1">
      <c r="A32" s="217" t="s">
        <v>133</v>
      </c>
      <c r="B32" s="217" t="s">
        <v>329</v>
      </c>
      <c r="C32" s="218">
        <v>16491</v>
      </c>
      <c r="D32" s="219">
        <f t="shared" si="12"/>
        <v>0.0021746827681017517</v>
      </c>
      <c r="E32" s="218">
        <v>240427</v>
      </c>
      <c r="F32" s="219">
        <f t="shared" si="13"/>
        <v>0.015358456068473646</v>
      </c>
      <c r="G32" s="218">
        <v>3289</v>
      </c>
      <c r="H32" s="219">
        <f t="shared" si="14"/>
        <v>0.0002649644493275027</v>
      </c>
    </row>
    <row r="33" spans="1:8" s="206" customFormat="1" ht="18" customHeight="1">
      <c r="A33" s="217" t="s">
        <v>133</v>
      </c>
      <c r="B33" s="217" t="s">
        <v>330</v>
      </c>
      <c r="C33" s="218">
        <v>4936400</v>
      </c>
      <c r="D33" s="219">
        <f t="shared" si="12"/>
        <v>0.650967437781668</v>
      </c>
      <c r="E33" s="218">
        <v>10293911</v>
      </c>
      <c r="F33" s="219">
        <f t="shared" si="13"/>
        <v>0.6575741487698038</v>
      </c>
      <c r="G33" s="218">
        <v>8506602</v>
      </c>
      <c r="H33" s="219">
        <f t="shared" si="14"/>
        <v>0.6852986058310224</v>
      </c>
    </row>
    <row r="34" spans="1:8" s="206" customFormat="1" ht="18" customHeight="1">
      <c r="A34" s="217" t="s">
        <v>133</v>
      </c>
      <c r="B34" s="217" t="s">
        <v>133</v>
      </c>
      <c r="C34" s="218">
        <v>1815140</v>
      </c>
      <c r="D34" s="219">
        <f t="shared" si="12"/>
        <v>0.23936411859148707</v>
      </c>
      <c r="E34" s="218">
        <v>1627586</v>
      </c>
      <c r="F34" s="219">
        <f t="shared" si="13"/>
        <v>0.10397005360738498</v>
      </c>
      <c r="G34" s="218">
        <v>3862830</v>
      </c>
      <c r="H34" s="219">
        <f t="shared" si="14"/>
        <v>0.31119264937542024</v>
      </c>
    </row>
    <row r="35" spans="1:8" s="206" customFormat="1" ht="18" customHeight="1">
      <c r="A35" s="220"/>
      <c r="B35" s="220"/>
      <c r="C35" s="218"/>
      <c r="D35" s="218"/>
      <c r="E35" s="218"/>
      <c r="F35" s="218"/>
      <c r="G35" s="218"/>
      <c r="H35" s="221"/>
    </row>
    <row r="36" spans="1:8" s="206" customFormat="1" ht="18" customHeight="1">
      <c r="A36" s="220"/>
      <c r="B36" s="220"/>
      <c r="C36" s="218"/>
      <c r="D36" s="218"/>
      <c r="E36" s="218"/>
      <c r="F36" s="218"/>
      <c r="G36" s="218"/>
      <c r="H36" s="221"/>
    </row>
    <row r="37" spans="1:8" s="206" customFormat="1" ht="18" customHeight="1">
      <c r="A37" s="220"/>
      <c r="B37" s="220"/>
      <c r="C37" s="218"/>
      <c r="D37" s="218"/>
      <c r="E37" s="218"/>
      <c r="F37" s="218"/>
      <c r="G37" s="218"/>
      <c r="H37" s="221"/>
    </row>
    <row r="38" spans="1:8" s="206" customFormat="1" ht="18" customHeight="1">
      <c r="A38" s="220"/>
      <c r="B38" s="220"/>
      <c r="C38" s="218"/>
      <c r="D38" s="218"/>
      <c r="E38" s="218"/>
      <c r="F38" s="218"/>
      <c r="G38" s="218"/>
      <c r="H38" s="221"/>
    </row>
    <row r="39" spans="1:8" s="206" customFormat="1" ht="18" customHeight="1">
      <c r="A39" s="220"/>
      <c r="B39" s="220"/>
      <c r="C39" s="218"/>
      <c r="D39" s="218"/>
      <c r="E39" s="218"/>
      <c r="F39" s="218"/>
      <c r="G39" s="218"/>
      <c r="H39" s="221"/>
    </row>
    <row r="40" spans="1:8" s="206" customFormat="1" ht="18" customHeight="1">
      <c r="A40" s="220"/>
      <c r="B40" s="220"/>
      <c r="C40" s="218"/>
      <c r="D40" s="218"/>
      <c r="E40" s="218"/>
      <c r="F40" s="218"/>
      <c r="G40" s="218"/>
      <c r="H40" s="221"/>
    </row>
    <row r="41" spans="1:8" ht="12.75">
      <c r="A41" s="220"/>
      <c r="B41" s="220"/>
      <c r="C41" s="218"/>
      <c r="D41" s="218"/>
      <c r="E41" s="218"/>
      <c r="F41" s="218"/>
      <c r="G41" s="218"/>
      <c r="H41" s="221"/>
    </row>
  </sheetData>
  <sheetProtection/>
  <mergeCells count="2">
    <mergeCell ref="A1:G1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0" zoomScaleNormal="70" zoomScalePageLayoutView="0" workbookViewId="0" topLeftCell="A1">
      <selection activeCell="A1" sqref="A1"/>
    </sheetView>
  </sheetViews>
  <sheetFormatPr defaultColWidth="14.7109375" defaultRowHeight="12.75"/>
  <cols>
    <col min="1" max="1" width="52.140625" style="88" customWidth="1"/>
    <col min="2" max="2" width="11.421875" style="88" customWidth="1"/>
    <col min="3" max="3" width="10.8515625" style="88" customWidth="1"/>
    <col min="4" max="4" width="12.421875" style="88" bestFit="1" customWidth="1"/>
    <col min="5" max="5" width="11.57421875" style="88" bestFit="1" customWidth="1"/>
    <col min="6" max="6" width="12.28125" style="88" customWidth="1"/>
    <col min="7" max="7" width="10.28125" style="88" bestFit="1" customWidth="1"/>
    <col min="8" max="8" width="12.7109375" style="88" customWidth="1"/>
    <col min="9" max="9" width="16.140625" style="88" customWidth="1"/>
    <col min="10" max="10" width="16.421875" style="88" customWidth="1"/>
    <col min="11" max="11" width="11.8515625" style="88" bestFit="1" customWidth="1"/>
    <col min="12" max="12" width="16.7109375" style="88" customWidth="1"/>
    <col min="13" max="13" width="10.140625" style="88" bestFit="1" customWidth="1"/>
    <col min="14" max="14" width="15.57421875" style="88" bestFit="1" customWidth="1"/>
    <col min="15" max="15" width="12.00390625" style="88" bestFit="1" customWidth="1"/>
    <col min="16" max="16" width="12.28125" style="88" bestFit="1" customWidth="1"/>
    <col min="17" max="17" width="12.8515625" style="88" bestFit="1" customWidth="1"/>
    <col min="18" max="18" width="16.421875" style="88" customWidth="1"/>
    <col min="19" max="19" width="11.8515625" style="88" customWidth="1"/>
    <col min="20" max="16384" width="14.7109375" style="88" customWidth="1"/>
  </cols>
  <sheetData>
    <row r="1" ht="24" customHeight="1">
      <c r="A1" s="224" t="s">
        <v>626</v>
      </c>
    </row>
    <row r="2" ht="24" customHeight="1"/>
    <row r="3" spans="1:19" s="106" customFormat="1" ht="15">
      <c r="A3" s="89" t="s">
        <v>492</v>
      </c>
      <c r="B3" s="250" t="s">
        <v>104</v>
      </c>
      <c r="C3" s="250" t="s">
        <v>127</v>
      </c>
      <c r="D3" s="250" t="s">
        <v>105</v>
      </c>
      <c r="E3" s="250" t="s">
        <v>106</v>
      </c>
      <c r="F3" s="250" t="s">
        <v>128</v>
      </c>
      <c r="G3" s="250" t="s">
        <v>375</v>
      </c>
      <c r="H3" s="250" t="s">
        <v>74</v>
      </c>
      <c r="I3" s="250" t="s">
        <v>376</v>
      </c>
      <c r="J3" s="250" t="s">
        <v>117</v>
      </c>
      <c r="K3" s="250" t="s">
        <v>116</v>
      </c>
      <c r="L3" s="250" t="s">
        <v>587</v>
      </c>
      <c r="M3" s="250" t="s">
        <v>120</v>
      </c>
      <c r="N3" s="250" t="s">
        <v>2</v>
      </c>
      <c r="O3" s="250" t="s">
        <v>126</v>
      </c>
      <c r="P3" s="250" t="s">
        <v>123</v>
      </c>
      <c r="Q3" s="250" t="s">
        <v>129</v>
      </c>
      <c r="R3" s="250" t="s">
        <v>650</v>
      </c>
      <c r="S3" s="250" t="s">
        <v>130</v>
      </c>
    </row>
    <row r="4" spans="1:19" ht="18">
      <c r="A4" s="71" t="s">
        <v>493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</row>
    <row r="5" spans="1:19" ht="15.75">
      <c r="A5" s="73" t="s">
        <v>494</v>
      </c>
      <c r="B5" s="74">
        <f>2580.1</f>
        <v>2580.1</v>
      </c>
      <c r="C5" s="75">
        <f aca="true" t="shared" si="0" ref="C5:S5">SUM(C6:C12)</f>
        <v>79216</v>
      </c>
      <c r="D5" s="75">
        <f t="shared" si="0"/>
        <v>5127.6</v>
      </c>
      <c r="E5" s="75">
        <f t="shared" si="0"/>
        <v>203445</v>
      </c>
      <c r="F5" s="75">
        <f t="shared" si="0"/>
        <v>1522.4299999999998</v>
      </c>
      <c r="G5" s="75">
        <f t="shared" si="0"/>
        <v>2808.1999999999994</v>
      </c>
      <c r="H5" s="75">
        <v>78803.53</v>
      </c>
      <c r="I5" s="75">
        <f t="shared" si="0"/>
        <v>11338</v>
      </c>
      <c r="J5" s="75">
        <f t="shared" si="0"/>
        <v>25802.940000000002</v>
      </c>
      <c r="K5" s="75">
        <f t="shared" si="0"/>
        <v>2962.78</v>
      </c>
      <c r="L5" s="75">
        <f t="shared" si="0"/>
        <v>3678.8</v>
      </c>
      <c r="M5" s="75">
        <f t="shared" si="0"/>
        <v>1363</v>
      </c>
      <c r="N5" s="75">
        <f t="shared" si="0"/>
        <v>2459994</v>
      </c>
      <c r="O5" s="75">
        <f t="shared" si="0"/>
        <v>43160.65</v>
      </c>
      <c r="P5" s="75">
        <f t="shared" si="0"/>
        <v>135080</v>
      </c>
      <c r="Q5" s="75">
        <f t="shared" si="0"/>
        <v>93969.6</v>
      </c>
      <c r="R5" s="75">
        <f t="shared" si="0"/>
        <v>2079603</v>
      </c>
      <c r="S5" s="76">
        <f t="shared" si="0"/>
        <v>167890</v>
      </c>
    </row>
    <row r="6" spans="1:19" ht="14.25">
      <c r="A6" s="77" t="s">
        <v>495</v>
      </c>
      <c r="B6" s="78">
        <v>140.4</v>
      </c>
      <c r="C6" s="79">
        <v>4696</v>
      </c>
      <c r="D6" s="79">
        <f>54.9+0.5</f>
        <v>55.4</v>
      </c>
      <c r="E6" s="79">
        <v>113877</v>
      </c>
      <c r="F6" s="79">
        <v>6.62</v>
      </c>
      <c r="G6" s="79">
        <v>450.9</v>
      </c>
      <c r="H6" s="79">
        <v>934</v>
      </c>
      <c r="I6" s="79">
        <v>2673</v>
      </c>
      <c r="J6" s="79">
        <v>1333.31</v>
      </c>
      <c r="K6" s="79">
        <v>911.9</v>
      </c>
      <c r="L6" s="79">
        <v>47</v>
      </c>
      <c r="M6" s="79">
        <v>229.7</v>
      </c>
      <c r="N6" s="79">
        <v>186916</v>
      </c>
      <c r="O6" s="79">
        <v>18.3</v>
      </c>
      <c r="P6" s="79">
        <v>26827</v>
      </c>
      <c r="Q6" s="79">
        <v>20618.4</v>
      </c>
      <c r="R6" s="79">
        <v>1155421</v>
      </c>
      <c r="S6" s="80">
        <v>18781</v>
      </c>
    </row>
    <row r="7" spans="1:19" ht="14.25">
      <c r="A7" s="77" t="s">
        <v>496</v>
      </c>
      <c r="B7" s="78">
        <v>1423</v>
      </c>
      <c r="C7" s="79">
        <v>7115</v>
      </c>
      <c r="D7" s="79">
        <v>782.4</v>
      </c>
      <c r="E7" s="79"/>
      <c r="F7" s="79"/>
      <c r="G7" s="79"/>
      <c r="H7" s="79"/>
      <c r="I7" s="79"/>
      <c r="J7" s="79"/>
      <c r="K7" s="79"/>
      <c r="L7" s="79"/>
      <c r="M7" s="79">
        <v>3</v>
      </c>
      <c r="N7" s="79">
        <v>677022</v>
      </c>
      <c r="O7" s="79">
        <v>7757.4</v>
      </c>
      <c r="P7" s="79"/>
      <c r="Q7" s="79"/>
      <c r="R7" s="79">
        <v>16441</v>
      </c>
      <c r="S7" s="80"/>
    </row>
    <row r="8" spans="1:19" ht="14.25">
      <c r="A8" s="77" t="s">
        <v>497</v>
      </c>
      <c r="B8" s="78">
        <v>684.4</v>
      </c>
      <c r="C8" s="79">
        <v>31662</v>
      </c>
      <c r="D8" s="79">
        <v>1096</v>
      </c>
      <c r="E8" s="79">
        <v>60292</v>
      </c>
      <c r="F8" s="79">
        <v>1435.63</v>
      </c>
      <c r="G8" s="79">
        <v>1061.7</v>
      </c>
      <c r="H8" s="79">
        <v>31034.2</v>
      </c>
      <c r="I8" s="79">
        <v>3636</v>
      </c>
      <c r="J8" s="79">
        <v>17602.13</v>
      </c>
      <c r="K8" s="79">
        <v>345.6</v>
      </c>
      <c r="L8" s="79">
        <v>1640.7</v>
      </c>
      <c r="M8" s="79">
        <v>268</v>
      </c>
      <c r="N8" s="79">
        <v>1087560</v>
      </c>
      <c r="O8" s="79">
        <v>11794.6</v>
      </c>
      <c r="P8" s="79">
        <v>61417</v>
      </c>
      <c r="Q8" s="79">
        <f>26242.6</f>
        <v>26242.6</v>
      </c>
      <c r="R8" s="79">
        <v>519308</v>
      </c>
      <c r="S8" s="80">
        <v>112620</v>
      </c>
    </row>
    <row r="9" spans="1:19" ht="14.25">
      <c r="A9" s="77" t="s">
        <v>498</v>
      </c>
      <c r="B9" s="78"/>
      <c r="C9" s="79"/>
      <c r="D9" s="79"/>
      <c r="E9" s="79">
        <v>7933</v>
      </c>
      <c r="F9" s="79">
        <v>4.37</v>
      </c>
      <c r="G9" s="79">
        <v>647.3</v>
      </c>
      <c r="H9" s="79">
        <v>28604.6</v>
      </c>
      <c r="I9" s="79">
        <v>2997</v>
      </c>
      <c r="J9" s="79">
        <v>390.2</v>
      </c>
      <c r="K9" s="79">
        <v>682.8</v>
      </c>
      <c r="L9" s="79">
        <v>689.6</v>
      </c>
      <c r="M9" s="79">
        <v>0.3</v>
      </c>
      <c r="N9" s="79">
        <v>194029</v>
      </c>
      <c r="O9" s="79">
        <v>11441.1</v>
      </c>
      <c r="P9" s="79">
        <v>36571</v>
      </c>
      <c r="Q9" s="79">
        <v>1912.8</v>
      </c>
      <c r="R9" s="79">
        <v>143810</v>
      </c>
      <c r="S9" s="80">
        <v>19077</v>
      </c>
    </row>
    <row r="10" spans="1:19" ht="14.25">
      <c r="A10" s="77" t="s">
        <v>499</v>
      </c>
      <c r="B10" s="78">
        <v>130.2</v>
      </c>
      <c r="C10" s="79">
        <v>3687</v>
      </c>
      <c r="D10" s="79"/>
      <c r="E10" s="79">
        <v>3735</v>
      </c>
      <c r="F10" s="79"/>
      <c r="G10" s="79">
        <v>167.7</v>
      </c>
      <c r="H10" s="79">
        <v>1043.4</v>
      </c>
      <c r="I10" s="79">
        <v>833</v>
      </c>
      <c r="J10" s="79"/>
      <c r="K10" s="79">
        <v>348.28</v>
      </c>
      <c r="L10" s="79">
        <v>1.5</v>
      </c>
      <c r="M10" s="79"/>
      <c r="N10" s="79">
        <f>55598+33345</f>
        <v>88943</v>
      </c>
      <c r="O10" s="79">
        <v>3803.5</v>
      </c>
      <c r="P10" s="79">
        <v>3288</v>
      </c>
      <c r="Q10" s="79">
        <v>4613.8</v>
      </c>
      <c r="R10" s="79">
        <v>54969</v>
      </c>
      <c r="S10" s="80"/>
    </row>
    <row r="11" spans="1:19" ht="14.25">
      <c r="A11" s="77" t="s">
        <v>500</v>
      </c>
      <c r="B11" s="78"/>
      <c r="C11" s="79">
        <v>90</v>
      </c>
      <c r="D11" s="79"/>
      <c r="E11" s="79">
        <v>6620</v>
      </c>
      <c r="F11" s="79">
        <v>75.81</v>
      </c>
      <c r="G11" s="79">
        <v>323.4</v>
      </c>
      <c r="H11" s="79"/>
      <c r="I11" s="79"/>
      <c r="J11" s="79">
        <v>228.9</v>
      </c>
      <c r="K11" s="79">
        <v>2.8</v>
      </c>
      <c r="L11" s="79"/>
      <c r="M11" s="79"/>
      <c r="N11" s="79">
        <v>146231</v>
      </c>
      <c r="O11" s="79">
        <v>672.9</v>
      </c>
      <c r="P11" s="79">
        <v>5507</v>
      </c>
      <c r="Q11" s="79">
        <v>4613.3</v>
      </c>
      <c r="R11" s="79">
        <v>93101</v>
      </c>
      <c r="S11" s="80">
        <v>6550</v>
      </c>
    </row>
    <row r="12" spans="1:19" ht="14.25">
      <c r="A12" s="77" t="s">
        <v>501</v>
      </c>
      <c r="B12" s="78">
        <f>26.7+175.5</f>
        <v>202.2</v>
      </c>
      <c r="C12" s="79">
        <f>28244+938+2784</f>
        <v>31966</v>
      </c>
      <c r="D12" s="79">
        <v>3193.8</v>
      </c>
      <c r="E12" s="79">
        <v>10988</v>
      </c>
      <c r="F12" s="79"/>
      <c r="G12" s="79">
        <v>157.2</v>
      </c>
      <c r="H12" s="79">
        <v>17186.7</v>
      </c>
      <c r="I12" s="79">
        <v>1199</v>
      </c>
      <c r="J12" s="79">
        <v>6248.4</v>
      </c>
      <c r="K12" s="79">
        <f>671.4</f>
        <v>671.4</v>
      </c>
      <c r="L12" s="79">
        <v>1300</v>
      </c>
      <c r="M12" s="79">
        <v>862</v>
      </c>
      <c r="N12" s="79">
        <v>79293</v>
      </c>
      <c r="O12" s="79">
        <f>1472.3+4896.45+1148.1+156</f>
        <v>7672.85</v>
      </c>
      <c r="P12" s="79">
        <v>1470</v>
      </c>
      <c r="Q12" s="79">
        <f>16881.7+19087</f>
        <v>35968.7</v>
      </c>
      <c r="R12" s="79">
        <f>40877+40036+15640</f>
        <v>96553</v>
      </c>
      <c r="S12" s="80">
        <f>8100+2420+342</f>
        <v>10862</v>
      </c>
    </row>
    <row r="13" spans="1:19" ht="15.75">
      <c r="A13" s="73" t="s">
        <v>502</v>
      </c>
      <c r="B13" s="78">
        <f aca="true" t="shared" si="1" ref="B13:S13">B14+B21</f>
        <v>39.9</v>
      </c>
      <c r="C13" s="79">
        <f t="shared" si="1"/>
        <v>8519</v>
      </c>
      <c r="D13" s="79">
        <f t="shared" si="1"/>
        <v>21843.5</v>
      </c>
      <c r="E13" s="79">
        <f t="shared" si="1"/>
        <v>338137</v>
      </c>
      <c r="F13" s="79">
        <f t="shared" si="1"/>
        <v>3695.7200000000003</v>
      </c>
      <c r="G13" s="79">
        <f t="shared" si="1"/>
        <v>9057.6</v>
      </c>
      <c r="H13" s="79">
        <f t="shared" si="1"/>
        <v>48156.3</v>
      </c>
      <c r="I13" s="79">
        <f t="shared" si="1"/>
        <v>27332</v>
      </c>
      <c r="J13" s="79">
        <f t="shared" si="1"/>
        <v>33946.7</v>
      </c>
      <c r="K13" s="79">
        <f t="shared" si="1"/>
        <v>1110.8600000000001</v>
      </c>
      <c r="L13" s="79">
        <f t="shared" si="1"/>
        <v>4914.2</v>
      </c>
      <c r="M13" s="79">
        <f t="shared" si="1"/>
        <v>4116.5</v>
      </c>
      <c r="N13" s="79">
        <f t="shared" si="1"/>
        <v>9205999</v>
      </c>
      <c r="O13" s="79">
        <f t="shared" si="1"/>
        <v>76856.8</v>
      </c>
      <c r="P13" s="79">
        <f t="shared" si="1"/>
        <v>604935</v>
      </c>
      <c r="Q13" s="79">
        <f t="shared" si="1"/>
        <v>434606.69999999995</v>
      </c>
      <c r="R13" s="79">
        <f t="shared" si="1"/>
        <v>5137048</v>
      </c>
      <c r="S13" s="80">
        <f t="shared" si="1"/>
        <v>127863</v>
      </c>
    </row>
    <row r="14" spans="1:19" ht="14.25">
      <c r="A14" s="77" t="s">
        <v>503</v>
      </c>
      <c r="B14" s="78">
        <v>1.3</v>
      </c>
      <c r="C14" s="79">
        <f aca="true" t="shared" si="2" ref="C14:S14">SUM(C15:C20)</f>
        <v>2092</v>
      </c>
      <c r="D14" s="79">
        <v>88.5</v>
      </c>
      <c r="E14" s="79">
        <f t="shared" si="2"/>
        <v>43388</v>
      </c>
      <c r="F14" s="79">
        <f t="shared" si="2"/>
        <v>0</v>
      </c>
      <c r="G14" s="79">
        <f t="shared" si="2"/>
        <v>7430.2</v>
      </c>
      <c r="H14" s="79">
        <f t="shared" si="2"/>
        <v>1254.5</v>
      </c>
      <c r="I14" s="79">
        <f t="shared" si="2"/>
        <v>205</v>
      </c>
      <c r="J14" s="79">
        <v>6455.9</v>
      </c>
      <c r="K14" s="79">
        <f t="shared" si="2"/>
        <v>28.9</v>
      </c>
      <c r="L14" s="79">
        <v>285</v>
      </c>
      <c r="M14" s="79">
        <f t="shared" si="2"/>
        <v>0</v>
      </c>
      <c r="N14" s="79">
        <f t="shared" si="2"/>
        <v>988366</v>
      </c>
      <c r="O14" s="79">
        <f t="shared" si="2"/>
        <v>8398.3</v>
      </c>
      <c r="P14" s="79">
        <f t="shared" si="2"/>
        <v>33592</v>
      </c>
      <c r="Q14" s="79">
        <f t="shared" si="2"/>
        <v>419699.69999999995</v>
      </c>
      <c r="R14" s="79">
        <f t="shared" si="2"/>
        <v>1570477</v>
      </c>
      <c r="S14" s="80">
        <f t="shared" si="2"/>
        <v>20087</v>
      </c>
    </row>
    <row r="15" spans="1:19" ht="14.25">
      <c r="A15" s="77" t="s">
        <v>504</v>
      </c>
      <c r="B15" s="78"/>
      <c r="C15" s="79">
        <v>2092</v>
      </c>
      <c r="D15" s="79"/>
      <c r="E15" s="79">
        <v>24683</v>
      </c>
      <c r="F15" s="79"/>
      <c r="G15" s="79">
        <v>3.4</v>
      </c>
      <c r="H15" s="79"/>
      <c r="I15" s="79">
        <v>205</v>
      </c>
      <c r="J15" s="79"/>
      <c r="K15" s="79"/>
      <c r="L15" s="79"/>
      <c r="M15" s="79"/>
      <c r="N15" s="79">
        <v>59520</v>
      </c>
      <c r="O15" s="79">
        <v>1395.9</v>
      </c>
      <c r="P15" s="79">
        <v>5311</v>
      </c>
      <c r="Q15" s="79">
        <v>50144.7</v>
      </c>
      <c r="R15" s="79">
        <v>735498</v>
      </c>
      <c r="S15" s="80">
        <v>6043</v>
      </c>
    </row>
    <row r="16" spans="1:19" ht="14.25">
      <c r="A16" s="77" t="s">
        <v>505</v>
      </c>
      <c r="B16" s="78"/>
      <c r="C16" s="79"/>
      <c r="D16" s="79"/>
      <c r="E16" s="79">
        <v>7934</v>
      </c>
      <c r="F16" s="79"/>
      <c r="G16" s="79"/>
      <c r="H16" s="79"/>
      <c r="I16" s="79"/>
      <c r="J16" s="79"/>
      <c r="K16" s="79"/>
      <c r="L16" s="79"/>
      <c r="M16" s="79"/>
      <c r="N16" s="79">
        <v>79370</v>
      </c>
      <c r="O16" s="79"/>
      <c r="P16" s="79"/>
      <c r="Q16" s="79"/>
      <c r="R16" s="79">
        <v>7264</v>
      </c>
      <c r="S16" s="80"/>
    </row>
    <row r="17" spans="1:19" ht="14.25">
      <c r="A17" s="77" t="s">
        <v>506</v>
      </c>
      <c r="B17" s="78">
        <v>1.3</v>
      </c>
      <c r="C17" s="79"/>
      <c r="D17" s="79"/>
      <c r="E17" s="79">
        <v>1056</v>
      </c>
      <c r="F17" s="79"/>
      <c r="G17" s="79"/>
      <c r="H17" s="79"/>
      <c r="I17" s="79"/>
      <c r="J17" s="79"/>
      <c r="K17" s="79"/>
      <c r="L17" s="79"/>
      <c r="M17" s="79"/>
      <c r="N17" s="79">
        <v>9101</v>
      </c>
      <c r="O17" s="79"/>
      <c r="P17" s="79"/>
      <c r="Q17" s="79"/>
      <c r="R17" s="79"/>
      <c r="S17" s="80"/>
    </row>
    <row r="18" spans="1:19" ht="14.25">
      <c r="A18" s="77" t="s">
        <v>507</v>
      </c>
      <c r="B18" s="78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>
        <v>83930.9</v>
      </c>
      <c r="R18" s="79">
        <v>62683</v>
      </c>
      <c r="S18" s="80"/>
    </row>
    <row r="19" spans="1:19" ht="14.25">
      <c r="A19" s="77" t="s">
        <v>508</v>
      </c>
      <c r="B19" s="78"/>
      <c r="C19" s="79"/>
      <c r="D19" s="79"/>
      <c r="E19" s="79">
        <v>7804</v>
      </c>
      <c r="F19" s="79"/>
      <c r="G19" s="79"/>
      <c r="H19" s="79"/>
      <c r="I19" s="79"/>
      <c r="J19" s="79"/>
      <c r="K19" s="79"/>
      <c r="L19" s="79"/>
      <c r="M19" s="79"/>
      <c r="N19" s="79">
        <v>403199</v>
      </c>
      <c r="O19" s="79"/>
      <c r="P19" s="79">
        <v>11828</v>
      </c>
      <c r="Q19" s="79">
        <f>6392.6+272433.9</f>
        <v>278826.5</v>
      </c>
      <c r="R19" s="79">
        <v>747728</v>
      </c>
      <c r="S19" s="80">
        <v>13906</v>
      </c>
    </row>
    <row r="20" spans="1:19" ht="14.25">
      <c r="A20" s="77" t="s">
        <v>501</v>
      </c>
      <c r="B20" s="78"/>
      <c r="C20" s="79"/>
      <c r="D20" s="79"/>
      <c r="E20" s="79">
        <v>1911</v>
      </c>
      <c r="F20" s="79"/>
      <c r="G20" s="79">
        <v>7426.8</v>
      </c>
      <c r="H20" s="79">
        <v>1254.5</v>
      </c>
      <c r="I20" s="79"/>
      <c r="J20" s="79"/>
      <c r="K20" s="79">
        <v>28.9</v>
      </c>
      <c r="L20" s="79"/>
      <c r="M20" s="79"/>
      <c r="N20" s="79">
        <f>408628+28548</f>
        <v>437176</v>
      </c>
      <c r="O20" s="79">
        <v>7002.4</v>
      </c>
      <c r="P20" s="79">
        <f>9800+100+6553</f>
        <v>16453</v>
      </c>
      <c r="Q20" s="79">
        <v>6797.6</v>
      </c>
      <c r="R20" s="79">
        <v>17304</v>
      </c>
      <c r="S20" s="80">
        <v>138</v>
      </c>
    </row>
    <row r="21" spans="1:19" ht="15.75">
      <c r="A21" s="73" t="s">
        <v>509</v>
      </c>
      <c r="B21" s="78">
        <f aca="true" t="shared" si="3" ref="B21:S21">SUM(B22:B25)</f>
        <v>38.6</v>
      </c>
      <c r="C21" s="79">
        <f t="shared" si="3"/>
        <v>6427</v>
      </c>
      <c r="D21" s="79">
        <f t="shared" si="3"/>
        <v>21755</v>
      </c>
      <c r="E21" s="79">
        <f t="shared" si="3"/>
        <v>294749</v>
      </c>
      <c r="F21" s="79">
        <f t="shared" si="3"/>
        <v>3695.7200000000003</v>
      </c>
      <c r="G21" s="79">
        <f t="shared" si="3"/>
        <v>1627.4</v>
      </c>
      <c r="H21" s="79">
        <f t="shared" si="3"/>
        <v>46901.8</v>
      </c>
      <c r="I21" s="79">
        <f t="shared" si="3"/>
        <v>27127</v>
      </c>
      <c r="J21" s="79">
        <f t="shared" si="3"/>
        <v>27490.8</v>
      </c>
      <c r="K21" s="79">
        <f t="shared" si="3"/>
        <v>1081.96</v>
      </c>
      <c r="L21" s="79">
        <f t="shared" si="3"/>
        <v>4629.2</v>
      </c>
      <c r="M21" s="79">
        <f t="shared" si="3"/>
        <v>4116.5</v>
      </c>
      <c r="N21" s="79">
        <f t="shared" si="3"/>
        <v>8217633</v>
      </c>
      <c r="O21" s="79">
        <f t="shared" si="3"/>
        <v>68458.5</v>
      </c>
      <c r="P21" s="79">
        <f t="shared" si="3"/>
        <v>571343</v>
      </c>
      <c r="Q21" s="79">
        <f t="shared" si="3"/>
        <v>14907</v>
      </c>
      <c r="R21" s="79">
        <f t="shared" si="3"/>
        <v>3566571</v>
      </c>
      <c r="S21" s="80">
        <f t="shared" si="3"/>
        <v>107776</v>
      </c>
    </row>
    <row r="22" spans="1:19" ht="14.25">
      <c r="A22" s="77" t="s">
        <v>510</v>
      </c>
      <c r="B22" s="78"/>
      <c r="C22" s="79">
        <v>712</v>
      </c>
      <c r="D22" s="79"/>
      <c r="E22" s="79"/>
      <c r="F22" s="79"/>
      <c r="G22" s="79"/>
      <c r="H22" s="79"/>
      <c r="I22" s="79">
        <v>4</v>
      </c>
      <c r="J22" s="79"/>
      <c r="K22" s="79"/>
      <c r="L22" s="79"/>
      <c r="M22" s="79"/>
      <c r="N22" s="79">
        <v>121587</v>
      </c>
      <c r="O22" s="79">
        <v>6632.9</v>
      </c>
      <c r="P22" s="79"/>
      <c r="Q22" s="79">
        <v>495</v>
      </c>
      <c r="R22" s="79"/>
      <c r="S22" s="80"/>
    </row>
    <row r="23" spans="1:19" ht="14.25">
      <c r="A23" s="77" t="s">
        <v>511</v>
      </c>
      <c r="B23" s="78">
        <v>38.6</v>
      </c>
      <c r="C23" s="79">
        <v>5705</v>
      </c>
      <c r="D23" s="79">
        <v>21755</v>
      </c>
      <c r="E23" s="79">
        <v>287605</v>
      </c>
      <c r="F23" s="79">
        <v>1919.65</v>
      </c>
      <c r="G23" s="79"/>
      <c r="H23" s="79">
        <v>46901.8</v>
      </c>
      <c r="I23" s="79">
        <v>27123</v>
      </c>
      <c r="J23" s="79">
        <v>27149.7</v>
      </c>
      <c r="K23" s="79">
        <v>947.8</v>
      </c>
      <c r="L23" s="79">
        <v>4629.2</v>
      </c>
      <c r="M23" s="79">
        <v>618.1</v>
      </c>
      <c r="N23" s="79">
        <v>7858137</v>
      </c>
      <c r="O23" s="79">
        <v>61825.6</v>
      </c>
      <c r="P23" s="79">
        <v>516638</v>
      </c>
      <c r="Q23" s="79">
        <v>14412</v>
      </c>
      <c r="R23" s="79">
        <v>2521082</v>
      </c>
      <c r="S23" s="80">
        <v>107776</v>
      </c>
    </row>
    <row r="24" spans="1:19" ht="14.25">
      <c r="A24" s="77" t="s">
        <v>512</v>
      </c>
      <c r="B24" s="78"/>
      <c r="C24" s="79">
        <v>10</v>
      </c>
      <c r="D24" s="79"/>
      <c r="E24" s="79">
        <v>7144</v>
      </c>
      <c r="F24" s="79"/>
      <c r="G24" s="79">
        <v>1627.4</v>
      </c>
      <c r="H24" s="79"/>
      <c r="I24" s="79"/>
      <c r="J24" s="79">
        <v>341.1</v>
      </c>
      <c r="K24" s="79"/>
      <c r="L24" s="79"/>
      <c r="M24" s="79"/>
      <c r="N24" s="79">
        <v>237909</v>
      </c>
      <c r="O24" s="79"/>
      <c r="P24" s="79">
        <v>54705</v>
      </c>
      <c r="Q24" s="79"/>
      <c r="R24" s="79">
        <v>1045489</v>
      </c>
      <c r="S24" s="80"/>
    </row>
    <row r="25" spans="1:19" ht="14.25">
      <c r="A25" s="77" t="s">
        <v>501</v>
      </c>
      <c r="B25" s="81"/>
      <c r="C25" s="82"/>
      <c r="D25" s="82"/>
      <c r="E25" s="82"/>
      <c r="F25" s="82">
        <v>1776.07</v>
      </c>
      <c r="G25" s="82"/>
      <c r="H25" s="82"/>
      <c r="I25" s="82"/>
      <c r="J25" s="82"/>
      <c r="K25" s="82">
        <v>134.16</v>
      </c>
      <c r="L25" s="82"/>
      <c r="M25" s="82">
        <v>3498.4</v>
      </c>
      <c r="N25" s="82"/>
      <c r="O25" s="82"/>
      <c r="P25" s="82"/>
      <c r="Q25" s="82"/>
      <c r="R25" s="82"/>
      <c r="S25" s="83"/>
    </row>
    <row r="26" spans="1:19" s="107" customFormat="1" ht="18">
      <c r="A26" s="84" t="s">
        <v>513</v>
      </c>
      <c r="B26" s="85">
        <v>2620.1</v>
      </c>
      <c r="C26" s="86">
        <f aca="true" t="shared" si="4" ref="C26:S26">C5+C13</f>
        <v>87735</v>
      </c>
      <c r="D26" s="86">
        <f t="shared" si="4"/>
        <v>26971.1</v>
      </c>
      <c r="E26" s="86">
        <f t="shared" si="4"/>
        <v>541582</v>
      </c>
      <c r="F26" s="86">
        <f t="shared" si="4"/>
        <v>5218.15</v>
      </c>
      <c r="G26" s="86">
        <f t="shared" si="4"/>
        <v>11865.8</v>
      </c>
      <c r="H26" s="86">
        <f t="shared" si="4"/>
        <v>126959.83</v>
      </c>
      <c r="I26" s="86">
        <f t="shared" si="4"/>
        <v>38670</v>
      </c>
      <c r="J26" s="86">
        <f t="shared" si="4"/>
        <v>59749.64</v>
      </c>
      <c r="K26" s="86">
        <f t="shared" si="4"/>
        <v>4073.6400000000003</v>
      </c>
      <c r="L26" s="86">
        <f t="shared" si="4"/>
        <v>8593</v>
      </c>
      <c r="M26" s="86">
        <f t="shared" si="4"/>
        <v>5479.5</v>
      </c>
      <c r="N26" s="86">
        <f t="shared" si="4"/>
        <v>11665993</v>
      </c>
      <c r="O26" s="86">
        <f t="shared" si="4"/>
        <v>120017.45000000001</v>
      </c>
      <c r="P26" s="86">
        <f t="shared" si="4"/>
        <v>740015</v>
      </c>
      <c r="Q26" s="86">
        <f t="shared" si="4"/>
        <v>528576.2999999999</v>
      </c>
      <c r="R26" s="86">
        <f t="shared" si="4"/>
        <v>7216651</v>
      </c>
      <c r="S26" s="87">
        <f t="shared" si="4"/>
        <v>295753</v>
      </c>
    </row>
    <row r="27" spans="1:19" ht="18">
      <c r="A27" s="71" t="s">
        <v>514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5.75">
      <c r="A28" s="73" t="s">
        <v>494</v>
      </c>
      <c r="B28" s="74">
        <f>SUM(B29:B37)</f>
        <v>1523.5</v>
      </c>
      <c r="C28" s="75">
        <f>SUM(C29:C37)</f>
        <v>83991</v>
      </c>
      <c r="D28" s="75">
        <v>16954</v>
      </c>
      <c r="E28" s="75">
        <f aca="true" t="shared" si="5" ref="E28:S28">SUM(E29:E37)</f>
        <v>188935</v>
      </c>
      <c r="F28" s="75">
        <v>6798.59</v>
      </c>
      <c r="G28" s="75">
        <f t="shared" si="5"/>
        <v>2786.6000000000004</v>
      </c>
      <c r="H28" s="75">
        <f t="shared" si="5"/>
        <v>120868.19999999998</v>
      </c>
      <c r="I28" s="75">
        <f t="shared" si="5"/>
        <v>52138</v>
      </c>
      <c r="J28" s="75">
        <f t="shared" si="5"/>
        <v>40614.100000000006</v>
      </c>
      <c r="K28" s="75">
        <f t="shared" si="5"/>
        <v>9674.199999999999</v>
      </c>
      <c r="L28" s="75">
        <f t="shared" si="5"/>
        <v>1515.5000000000002</v>
      </c>
      <c r="M28" s="75">
        <f t="shared" si="5"/>
        <v>4755.099999999999</v>
      </c>
      <c r="N28" s="75">
        <f t="shared" si="5"/>
        <v>3523111</v>
      </c>
      <c r="O28" s="75">
        <f t="shared" si="5"/>
        <v>58961.96</v>
      </c>
      <c r="P28" s="75">
        <f t="shared" si="5"/>
        <v>182714</v>
      </c>
      <c r="Q28" s="75">
        <f t="shared" si="5"/>
        <v>284311.7</v>
      </c>
      <c r="R28" s="75">
        <f t="shared" si="5"/>
        <v>1878533</v>
      </c>
      <c r="S28" s="76">
        <f t="shared" si="5"/>
        <v>296677</v>
      </c>
    </row>
    <row r="29" spans="1:19" ht="14.25">
      <c r="A29" s="77" t="s">
        <v>515</v>
      </c>
      <c r="B29" s="78"/>
      <c r="C29" s="79"/>
      <c r="D29" s="79">
        <v>4341.4</v>
      </c>
      <c r="E29" s="79">
        <v>56379</v>
      </c>
      <c r="F29" s="79"/>
      <c r="G29" s="79"/>
      <c r="H29" s="79">
        <v>9248.9</v>
      </c>
      <c r="I29" s="79">
        <v>3229</v>
      </c>
      <c r="J29" s="79">
        <v>9554.9</v>
      </c>
      <c r="K29" s="79"/>
      <c r="L29" s="79">
        <v>513.1</v>
      </c>
      <c r="M29" s="79">
        <f>150+1949.9</f>
        <v>2099.9</v>
      </c>
      <c r="N29" s="79">
        <f>380851+91395</f>
        <v>472246</v>
      </c>
      <c r="O29" s="79">
        <v>39286.5</v>
      </c>
      <c r="P29" s="79">
        <v>50209</v>
      </c>
      <c r="Q29" s="79">
        <v>14425</v>
      </c>
      <c r="R29" s="79">
        <v>196253</v>
      </c>
      <c r="S29" s="80">
        <v>134683</v>
      </c>
    </row>
    <row r="30" spans="1:19" ht="14.25">
      <c r="A30" s="77" t="s">
        <v>516</v>
      </c>
      <c r="B30" s="78">
        <v>15.2</v>
      </c>
      <c r="C30" s="79">
        <v>9415</v>
      </c>
      <c r="D30" s="79">
        <v>2956.1</v>
      </c>
      <c r="E30" s="79">
        <v>50238</v>
      </c>
      <c r="F30" s="79"/>
      <c r="G30" s="79">
        <v>211.1</v>
      </c>
      <c r="H30" s="79">
        <v>29707.8</v>
      </c>
      <c r="I30" s="79">
        <v>10830</v>
      </c>
      <c r="J30" s="79">
        <v>5733.6</v>
      </c>
      <c r="K30" s="79">
        <v>1243.5</v>
      </c>
      <c r="L30" s="79">
        <v>212.9</v>
      </c>
      <c r="M30" s="79">
        <v>190.5</v>
      </c>
      <c r="N30" s="79">
        <v>396063</v>
      </c>
      <c r="O30" s="79">
        <f>4563.9+8804.9</f>
        <v>13368.8</v>
      </c>
      <c r="P30" s="79">
        <v>32933</v>
      </c>
      <c r="Q30" s="79">
        <v>190417.6</v>
      </c>
      <c r="R30" s="79">
        <v>357948</v>
      </c>
      <c r="S30" s="80">
        <v>31255</v>
      </c>
    </row>
    <row r="31" spans="1:19" ht="14.25">
      <c r="A31" s="77" t="s">
        <v>517</v>
      </c>
      <c r="B31" s="78"/>
      <c r="C31" s="79"/>
      <c r="D31" s="79">
        <v>1433.4</v>
      </c>
      <c r="E31" s="79"/>
      <c r="F31" s="79"/>
      <c r="G31" s="79"/>
      <c r="H31" s="79"/>
      <c r="I31" s="79"/>
      <c r="J31" s="79"/>
      <c r="K31" s="79"/>
      <c r="L31" s="79"/>
      <c r="M31" s="79"/>
      <c r="N31" s="79">
        <v>497147</v>
      </c>
      <c r="O31" s="79"/>
      <c r="P31" s="79"/>
      <c r="Q31" s="79">
        <v>2499</v>
      </c>
      <c r="R31" s="79">
        <v>136679</v>
      </c>
      <c r="S31" s="80"/>
    </row>
    <row r="32" spans="1:19" ht="14.25">
      <c r="A32" s="77" t="s">
        <v>518</v>
      </c>
      <c r="B32" s="78">
        <v>921.5</v>
      </c>
      <c r="C32" s="79"/>
      <c r="D32" s="79">
        <v>162.4</v>
      </c>
      <c r="E32" s="79">
        <v>60679</v>
      </c>
      <c r="F32" s="79"/>
      <c r="G32" s="79">
        <v>1129.2</v>
      </c>
      <c r="H32" s="79">
        <v>24929.2</v>
      </c>
      <c r="I32" s="79">
        <v>3361</v>
      </c>
      <c r="J32" s="79">
        <v>14777.7</v>
      </c>
      <c r="K32" s="79"/>
      <c r="L32" s="79">
        <v>36.2</v>
      </c>
      <c r="M32" s="79"/>
      <c r="N32" s="79">
        <v>1031308</v>
      </c>
      <c r="O32" s="79"/>
      <c r="P32" s="79">
        <v>43597</v>
      </c>
      <c r="Q32" s="79"/>
      <c r="R32" s="79">
        <v>561347</v>
      </c>
      <c r="S32" s="80">
        <v>68764</v>
      </c>
    </row>
    <row r="33" spans="1:19" ht="14.25">
      <c r="A33" s="77" t="s">
        <v>519</v>
      </c>
      <c r="B33" s="78">
        <v>98</v>
      </c>
      <c r="C33" s="79">
        <v>4371</v>
      </c>
      <c r="D33" s="79">
        <v>2759.4</v>
      </c>
      <c r="E33" s="79">
        <v>11272</v>
      </c>
      <c r="F33" s="79"/>
      <c r="G33" s="79">
        <f>186.4</f>
        <v>186.4</v>
      </c>
      <c r="H33" s="79">
        <v>16541.4</v>
      </c>
      <c r="I33" s="79">
        <v>15341</v>
      </c>
      <c r="J33" s="79">
        <v>2414.6</v>
      </c>
      <c r="K33" s="79">
        <v>243.7</v>
      </c>
      <c r="L33" s="79"/>
      <c r="M33" s="79">
        <f>145.1+231.1</f>
        <v>376.2</v>
      </c>
      <c r="N33" s="79">
        <v>304093</v>
      </c>
      <c r="O33" s="79">
        <v>1495.6</v>
      </c>
      <c r="P33" s="79"/>
      <c r="Q33" s="79">
        <v>23312.2</v>
      </c>
      <c r="R33" s="79">
        <v>233162</v>
      </c>
      <c r="S33" s="80">
        <v>7630</v>
      </c>
    </row>
    <row r="34" spans="1:19" ht="14.25">
      <c r="A34" s="77" t="s">
        <v>520</v>
      </c>
      <c r="B34" s="78">
        <v>7.4</v>
      </c>
      <c r="C34" s="79">
        <v>2068</v>
      </c>
      <c r="D34" s="79">
        <v>33.6</v>
      </c>
      <c r="E34" s="79">
        <v>3561</v>
      </c>
      <c r="F34" s="79"/>
      <c r="G34" s="79">
        <v>219.5</v>
      </c>
      <c r="H34" s="79">
        <v>3825.5</v>
      </c>
      <c r="I34" s="79">
        <v>9702</v>
      </c>
      <c r="J34" s="79">
        <v>576.5</v>
      </c>
      <c r="K34" s="79">
        <v>93.8</v>
      </c>
      <c r="L34" s="79">
        <f>47+533.2</f>
        <v>580.2</v>
      </c>
      <c r="M34" s="79">
        <v>53.6</v>
      </c>
      <c r="N34" s="79">
        <v>164695</v>
      </c>
      <c r="O34" s="79">
        <v>398.9</v>
      </c>
      <c r="P34" s="79"/>
      <c r="Q34" s="79">
        <f>21040+22633.6</f>
        <v>43673.6</v>
      </c>
      <c r="R34" s="79">
        <v>43229</v>
      </c>
      <c r="S34" s="80">
        <v>9516</v>
      </c>
    </row>
    <row r="35" spans="1:19" ht="14.25">
      <c r="A35" s="77" t="s">
        <v>521</v>
      </c>
      <c r="B35" s="78">
        <v>70.1</v>
      </c>
      <c r="C35" s="79"/>
      <c r="D35" s="79">
        <v>5236.2</v>
      </c>
      <c r="E35" s="79"/>
      <c r="F35" s="79"/>
      <c r="G35" s="79">
        <v>430.2</v>
      </c>
      <c r="H35" s="79">
        <f>21407+3495</f>
        <v>24902</v>
      </c>
      <c r="I35" s="79">
        <v>2169</v>
      </c>
      <c r="J35" s="79">
        <v>3680.8</v>
      </c>
      <c r="K35" s="79">
        <f>22.4</f>
        <v>22.4</v>
      </c>
      <c r="L35" s="79"/>
      <c r="M35" s="79">
        <v>269</v>
      </c>
      <c r="N35" s="79"/>
      <c r="O35" s="79">
        <v>2144.7</v>
      </c>
      <c r="P35" s="79"/>
      <c r="Q35" s="79">
        <v>4983.1</v>
      </c>
      <c r="R35" s="79">
        <v>66259</v>
      </c>
      <c r="S35" s="80"/>
    </row>
    <row r="36" spans="1:19" ht="14.25">
      <c r="A36" s="77" t="s">
        <v>522</v>
      </c>
      <c r="B36" s="78"/>
      <c r="C36" s="79">
        <v>68137</v>
      </c>
      <c r="D36" s="79"/>
      <c r="E36" s="79"/>
      <c r="F36" s="79"/>
      <c r="G36" s="79"/>
      <c r="H36" s="79"/>
      <c r="I36" s="79"/>
      <c r="J36" s="79">
        <v>55.9</v>
      </c>
      <c r="K36" s="79"/>
      <c r="L36" s="79">
        <v>65.7</v>
      </c>
      <c r="M36" s="79">
        <v>1765.5</v>
      </c>
      <c r="N36" s="79">
        <v>47024</v>
      </c>
      <c r="O36" s="79"/>
      <c r="P36" s="79"/>
      <c r="Q36" s="79">
        <v>387.8</v>
      </c>
      <c r="R36" s="79"/>
      <c r="S36" s="80">
        <v>30000</v>
      </c>
    </row>
    <row r="37" spans="1:19" ht="14.25">
      <c r="A37" s="77" t="s">
        <v>523</v>
      </c>
      <c r="B37" s="78">
        <v>411.3</v>
      </c>
      <c r="C37" s="79"/>
      <c r="D37" s="79">
        <v>30.8</v>
      </c>
      <c r="E37" s="79">
        <v>6806</v>
      </c>
      <c r="F37" s="79"/>
      <c r="G37" s="79">
        <v>610.2</v>
      </c>
      <c r="H37" s="79">
        <v>11713.4</v>
      </c>
      <c r="I37" s="79">
        <v>7506</v>
      </c>
      <c r="J37" s="79">
        <v>3820.1</v>
      </c>
      <c r="K37" s="79">
        <f>188.5+5266.7+1047.6+1423+143+2</f>
        <v>8070.799999999999</v>
      </c>
      <c r="L37" s="79">
        <v>107.4</v>
      </c>
      <c r="M37" s="79">
        <v>0.4</v>
      </c>
      <c r="N37" s="79">
        <f>223001+207160+180374</f>
        <v>610535</v>
      </c>
      <c r="O37" s="79">
        <f>644.6+234.86+1388</f>
        <v>2267.46</v>
      </c>
      <c r="P37" s="79">
        <f>20861+16423+18691</f>
        <v>55975</v>
      </c>
      <c r="Q37" s="79">
        <v>4613.4</v>
      </c>
      <c r="R37" s="79">
        <f>68884+126059+76331+12382</f>
        <v>283656</v>
      </c>
      <c r="S37" s="80">
        <v>14829</v>
      </c>
    </row>
    <row r="38" spans="1:19" ht="15.75">
      <c r="A38" s="73" t="s">
        <v>524</v>
      </c>
      <c r="B38" s="78">
        <f>SUM(B39:B46)</f>
        <v>0</v>
      </c>
      <c r="C38" s="79">
        <f>SUM(C39:C46)</f>
        <v>1573</v>
      </c>
      <c r="D38" s="79">
        <f aca="true" t="shared" si="6" ref="D38:S38">SUM(D39:D46)</f>
        <v>58393.8</v>
      </c>
      <c r="E38" s="79">
        <f t="shared" si="6"/>
        <v>248682</v>
      </c>
      <c r="F38" s="79">
        <f t="shared" si="6"/>
        <v>0</v>
      </c>
      <c r="G38" s="79">
        <f t="shared" si="6"/>
        <v>9017.099999999999</v>
      </c>
      <c r="H38" s="79">
        <f t="shared" si="6"/>
        <v>4794.4</v>
      </c>
      <c r="I38" s="79">
        <f t="shared" si="6"/>
        <v>83119</v>
      </c>
      <c r="J38" s="79">
        <f t="shared" si="6"/>
        <v>7406.299999999999</v>
      </c>
      <c r="K38" s="79">
        <f t="shared" si="6"/>
        <v>2671.9999999999995</v>
      </c>
      <c r="L38" s="79">
        <f t="shared" si="6"/>
        <v>3525.7</v>
      </c>
      <c r="M38" s="79">
        <f t="shared" si="6"/>
        <v>0</v>
      </c>
      <c r="N38" s="79">
        <f t="shared" si="6"/>
        <v>6513726</v>
      </c>
      <c r="O38" s="79">
        <f t="shared" si="6"/>
        <v>34848.9</v>
      </c>
      <c r="P38" s="79">
        <f t="shared" si="6"/>
        <v>445289</v>
      </c>
      <c r="Q38" s="79">
        <f t="shared" si="6"/>
        <v>204020</v>
      </c>
      <c r="R38" s="79">
        <f t="shared" si="6"/>
        <v>2690566</v>
      </c>
      <c r="S38" s="80">
        <f t="shared" si="6"/>
        <v>119515</v>
      </c>
    </row>
    <row r="39" spans="1:19" ht="14.25">
      <c r="A39" s="77" t="s">
        <v>525</v>
      </c>
      <c r="B39" s="78"/>
      <c r="C39" s="79"/>
      <c r="D39" s="79"/>
      <c r="E39" s="79">
        <v>245250</v>
      </c>
      <c r="F39" s="79"/>
      <c r="G39" s="79"/>
      <c r="H39" s="79"/>
      <c r="I39" s="79"/>
      <c r="J39" s="79">
        <v>6459.9</v>
      </c>
      <c r="K39" s="79">
        <v>2371.2</v>
      </c>
      <c r="L39" s="79">
        <v>14.1</v>
      </c>
      <c r="M39" s="79"/>
      <c r="N39" s="79">
        <f>38686+502765</f>
        <v>541451</v>
      </c>
      <c r="O39" s="79">
        <v>1401</v>
      </c>
      <c r="P39" s="79">
        <v>392137</v>
      </c>
      <c r="Q39" s="79">
        <v>54915.8</v>
      </c>
      <c r="R39" s="79">
        <v>450356</v>
      </c>
      <c r="S39" s="80">
        <v>32069</v>
      </c>
    </row>
    <row r="40" spans="1:19" ht="14.25">
      <c r="A40" s="77" t="s">
        <v>517</v>
      </c>
      <c r="B40" s="78"/>
      <c r="C40" s="79"/>
      <c r="D40" s="79">
        <v>6354.8</v>
      </c>
      <c r="E40" s="79"/>
      <c r="F40" s="79"/>
      <c r="G40" s="79"/>
      <c r="H40" s="79">
        <v>1615.8</v>
      </c>
      <c r="I40" s="79"/>
      <c r="J40" s="79"/>
      <c r="K40" s="79"/>
      <c r="L40" s="79"/>
      <c r="M40" s="79"/>
      <c r="N40" s="79">
        <v>4023798</v>
      </c>
      <c r="O40" s="79"/>
      <c r="P40" s="79"/>
      <c r="Q40" s="79"/>
      <c r="R40" s="79">
        <v>1420739</v>
      </c>
      <c r="S40" s="80"/>
    </row>
    <row r="41" spans="1:19" ht="14.25">
      <c r="A41" s="77" t="s">
        <v>516</v>
      </c>
      <c r="B41" s="78"/>
      <c r="C41" s="79"/>
      <c r="D41" s="79"/>
      <c r="E41" s="79"/>
      <c r="F41" s="79"/>
      <c r="G41" s="79">
        <v>240.8</v>
      </c>
      <c r="H41" s="79"/>
      <c r="I41" s="79"/>
      <c r="J41" s="79"/>
      <c r="K41" s="79"/>
      <c r="L41" s="79"/>
      <c r="M41" s="79"/>
      <c r="N41" s="79"/>
      <c r="O41" s="79">
        <v>18244.9</v>
      </c>
      <c r="P41" s="79">
        <v>7550</v>
      </c>
      <c r="Q41" s="79"/>
      <c r="R41" s="79"/>
      <c r="S41" s="80"/>
    </row>
    <row r="42" spans="1:19" ht="14.25">
      <c r="A42" s="77" t="s">
        <v>526</v>
      </c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>
        <v>440668</v>
      </c>
      <c r="O42" s="79"/>
      <c r="P42" s="79">
        <v>18969</v>
      </c>
      <c r="Q42" s="79"/>
      <c r="R42" s="79">
        <v>341006</v>
      </c>
      <c r="S42" s="80"/>
    </row>
    <row r="43" spans="1:19" ht="14.25">
      <c r="A43" s="77" t="s">
        <v>521</v>
      </c>
      <c r="B43" s="78"/>
      <c r="C43" s="79">
        <v>1573</v>
      </c>
      <c r="D43" s="79">
        <v>61</v>
      </c>
      <c r="E43" s="79"/>
      <c r="F43" s="79"/>
      <c r="G43" s="79"/>
      <c r="H43" s="79"/>
      <c r="I43" s="79">
        <v>15939</v>
      </c>
      <c r="J43" s="79">
        <v>280</v>
      </c>
      <c r="K43" s="79"/>
      <c r="L43" s="79">
        <v>1757.1</v>
      </c>
      <c r="M43" s="79"/>
      <c r="N43" s="79">
        <f>661818+167474</f>
        <v>829292</v>
      </c>
      <c r="O43" s="79"/>
      <c r="P43" s="79">
        <v>5666</v>
      </c>
      <c r="Q43" s="79">
        <v>28527</v>
      </c>
      <c r="R43" s="79">
        <f>43554+6495</f>
        <v>50049</v>
      </c>
      <c r="S43" s="80">
        <v>1614</v>
      </c>
    </row>
    <row r="44" spans="1:19" ht="14.25">
      <c r="A44" s="77" t="s">
        <v>506</v>
      </c>
      <c r="B44" s="78"/>
      <c r="C44" s="79"/>
      <c r="D44" s="79">
        <v>50078</v>
      </c>
      <c r="E44" s="79">
        <v>2720</v>
      </c>
      <c r="F44" s="79"/>
      <c r="G44" s="79">
        <v>8772.9</v>
      </c>
      <c r="H44" s="79"/>
      <c r="I44" s="79"/>
      <c r="J44" s="79"/>
      <c r="K44" s="79">
        <v>12.2</v>
      </c>
      <c r="L44" s="79"/>
      <c r="M44" s="79"/>
      <c r="N44" s="79">
        <v>79657</v>
      </c>
      <c r="O44" s="79"/>
      <c r="P44" s="79"/>
      <c r="Q44" s="79">
        <v>104452.2</v>
      </c>
      <c r="R44" s="79">
        <v>199608</v>
      </c>
      <c r="S44" s="80"/>
    </row>
    <row r="45" spans="1:19" ht="14.25">
      <c r="A45" s="77" t="s">
        <v>527</v>
      </c>
      <c r="B45" s="78"/>
      <c r="C45" s="79"/>
      <c r="D45" s="79">
        <v>1900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>
        <v>85832</v>
      </c>
    </row>
    <row r="46" spans="1:19" ht="14.25">
      <c r="A46" s="77" t="s">
        <v>501</v>
      </c>
      <c r="B46" s="78"/>
      <c r="C46" s="79"/>
      <c r="D46" s="79"/>
      <c r="E46" s="79">
        <v>712</v>
      </c>
      <c r="F46" s="79"/>
      <c r="G46" s="79">
        <v>3.4</v>
      </c>
      <c r="H46" s="79">
        <v>3178.6</v>
      </c>
      <c r="I46" s="79">
        <v>67180</v>
      </c>
      <c r="J46" s="79">
        <v>666.4</v>
      </c>
      <c r="K46" s="79">
        <v>288.6</v>
      </c>
      <c r="L46" s="79">
        <f>1708.4+32.2+13.9</f>
        <v>1754.5000000000002</v>
      </c>
      <c r="M46" s="79"/>
      <c r="N46" s="79">
        <f>173944+319671+5076+100169</f>
        <v>598860</v>
      </c>
      <c r="O46" s="79">
        <v>15203</v>
      </c>
      <c r="P46" s="79">
        <f>6337+1835+10895+1900</f>
        <v>20967</v>
      </c>
      <c r="Q46" s="79">
        <v>16125</v>
      </c>
      <c r="R46" s="79">
        <f>85762+78959+64087</f>
        <v>228808</v>
      </c>
      <c r="S46" s="80"/>
    </row>
    <row r="47" spans="1:19" ht="15.75">
      <c r="A47" s="73" t="s">
        <v>528</v>
      </c>
      <c r="B47" s="81">
        <f>B48+B49+B54</f>
        <v>1096.7999999999997</v>
      </c>
      <c r="C47" s="82">
        <f>C48+C49+C54+C53</f>
        <v>2171</v>
      </c>
      <c r="D47" s="82">
        <f>D48+D49+D54</f>
        <v>-48376.8</v>
      </c>
      <c r="E47" s="82">
        <f>E48+E49+E54</f>
        <v>103965</v>
      </c>
      <c r="F47" s="82">
        <f>F48+F49+F54</f>
        <v>-1580.4399999999998</v>
      </c>
      <c r="G47" s="82">
        <f>G48+G49+G54</f>
        <v>62.100000000000364</v>
      </c>
      <c r="H47" s="82">
        <f aca="true" t="shared" si="7" ref="H47:M47">H48+H49+H54+H53</f>
        <v>1297.1999999999534</v>
      </c>
      <c r="I47" s="82">
        <f t="shared" si="7"/>
        <v>-96587</v>
      </c>
      <c r="J47" s="82">
        <f t="shared" si="7"/>
        <v>11729.600000000002</v>
      </c>
      <c r="K47" s="82">
        <f t="shared" si="7"/>
        <v>-8272.5</v>
      </c>
      <c r="L47" s="82">
        <f t="shared" si="7"/>
        <v>3551.4</v>
      </c>
      <c r="M47" s="82">
        <f t="shared" si="7"/>
        <v>724.4000000000001</v>
      </c>
      <c r="N47" s="82">
        <f aca="true" t="shared" si="8" ref="N47:S47">N48+N49+N50+N51+N52+N54+N53</f>
        <v>1629156</v>
      </c>
      <c r="O47" s="82">
        <f t="shared" si="8"/>
        <v>26206.3</v>
      </c>
      <c r="P47" s="82">
        <f t="shared" si="8"/>
        <v>112012</v>
      </c>
      <c r="Q47" s="82">
        <f t="shared" si="8"/>
        <v>40244.20000000001</v>
      </c>
      <c r="R47" s="82">
        <f t="shared" si="8"/>
        <v>2647552</v>
      </c>
      <c r="S47" s="83">
        <f t="shared" si="8"/>
        <v>-120439</v>
      </c>
    </row>
    <row r="48" spans="1:19" ht="14.25">
      <c r="A48" s="77" t="s">
        <v>529</v>
      </c>
      <c r="B48" s="78">
        <v>1558.8</v>
      </c>
      <c r="C48" s="79">
        <v>4061</v>
      </c>
      <c r="D48" s="79">
        <v>4300</v>
      </c>
      <c r="E48" s="79">
        <v>260810</v>
      </c>
      <c r="F48" s="79">
        <v>545.74</v>
      </c>
      <c r="G48" s="79">
        <v>11500</v>
      </c>
      <c r="H48" s="79">
        <v>612356</v>
      </c>
      <c r="I48" s="79">
        <v>22649</v>
      </c>
      <c r="J48" s="79">
        <v>20298</v>
      </c>
      <c r="K48" s="79">
        <v>5350.4</v>
      </c>
      <c r="L48" s="79">
        <v>1500</v>
      </c>
      <c r="M48" s="79">
        <v>2200</v>
      </c>
      <c r="N48" s="79">
        <v>752727</v>
      </c>
      <c r="O48" s="79">
        <v>4000</v>
      </c>
      <c r="P48" s="79">
        <v>80542</v>
      </c>
      <c r="Q48" s="79">
        <v>231830.9</v>
      </c>
      <c r="R48" s="79">
        <v>2294192</v>
      </c>
      <c r="S48" s="80">
        <v>85100</v>
      </c>
    </row>
    <row r="49" spans="1:19" ht="14.25">
      <c r="A49" s="77" t="s">
        <v>530</v>
      </c>
      <c r="B49" s="78">
        <v>8.1</v>
      </c>
      <c r="C49" s="79"/>
      <c r="D49" s="79"/>
      <c r="E49" s="79"/>
      <c r="F49" s="79"/>
      <c r="G49" s="79"/>
      <c r="H49" s="79"/>
      <c r="I49" s="79"/>
      <c r="J49" s="79">
        <v>8444.4</v>
      </c>
      <c r="K49" s="79">
        <v>2617.4</v>
      </c>
      <c r="L49" s="79"/>
      <c r="M49" s="79"/>
      <c r="N49" s="79"/>
      <c r="O49" s="79"/>
      <c r="P49" s="79"/>
      <c r="Q49" s="79"/>
      <c r="R49" s="79"/>
      <c r="S49" s="80"/>
    </row>
    <row r="50" spans="1:19" ht="14.25">
      <c r="A50" s="77" t="s">
        <v>531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>
        <v>35668</v>
      </c>
      <c r="O50" s="79">
        <v>1591.5</v>
      </c>
      <c r="P50" s="79">
        <v>69709</v>
      </c>
      <c r="Q50" s="79"/>
      <c r="R50" s="79">
        <v>1114159</v>
      </c>
      <c r="S50" s="80"/>
    </row>
    <row r="51" spans="1:19" ht="14.25">
      <c r="A51" s="77" t="s">
        <v>532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>
        <v>715952</v>
      </c>
      <c r="O51" s="79"/>
      <c r="P51" s="79"/>
      <c r="Q51" s="79"/>
      <c r="R51" s="79"/>
      <c r="S51" s="80"/>
    </row>
    <row r="52" spans="1:19" ht="14.25">
      <c r="A52" s="77" t="s">
        <v>533</v>
      </c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>
        <v>124809</v>
      </c>
      <c r="O52" s="79">
        <v>18291.3</v>
      </c>
      <c r="P52" s="79"/>
      <c r="Q52" s="79">
        <v>119159.1</v>
      </c>
      <c r="R52" s="79">
        <v>1952</v>
      </c>
      <c r="S52" s="80"/>
    </row>
    <row r="53" spans="1:19" ht="14.25">
      <c r="A53" s="77" t="s">
        <v>501</v>
      </c>
      <c r="B53" s="78"/>
      <c r="C53" s="79">
        <v>-163</v>
      </c>
      <c r="D53" s="79"/>
      <c r="E53" s="79"/>
      <c r="F53" s="79"/>
      <c r="G53" s="79"/>
      <c r="H53" s="79">
        <v>56251.5</v>
      </c>
      <c r="I53" s="79"/>
      <c r="J53" s="79"/>
      <c r="K53" s="79"/>
      <c r="L53" s="79">
        <v>-327.6</v>
      </c>
      <c r="M53" s="79"/>
      <c r="N53" s="79"/>
      <c r="O53" s="79">
        <v>85.7</v>
      </c>
      <c r="P53" s="79"/>
      <c r="Q53" s="79"/>
      <c r="R53" s="79"/>
      <c r="S53" s="80"/>
    </row>
    <row r="54" spans="1:19" ht="14.25">
      <c r="A54" s="77" t="s">
        <v>651</v>
      </c>
      <c r="B54" s="78">
        <v>-470.1</v>
      </c>
      <c r="C54" s="79">
        <v>-1727</v>
      </c>
      <c r="D54" s="79">
        <v>-52676.8</v>
      </c>
      <c r="E54" s="79">
        <v>-156845</v>
      </c>
      <c r="F54" s="79">
        <v>-2126.18</v>
      </c>
      <c r="G54" s="79">
        <v>-11437.9</v>
      </c>
      <c r="H54" s="79">
        <v>-667310.3</v>
      </c>
      <c r="I54" s="79">
        <v>-119236</v>
      </c>
      <c r="J54" s="79">
        <v>-17012.8</v>
      </c>
      <c r="K54" s="79">
        <v>-16240.3</v>
      </c>
      <c r="L54" s="79">
        <f>724.1+1654.9</f>
        <v>2379</v>
      </c>
      <c r="M54" s="79">
        <v>-1475.6</v>
      </c>
      <c r="N54" s="79"/>
      <c r="O54" s="79">
        <v>2237.8</v>
      </c>
      <c r="P54" s="79">
        <v>-38239</v>
      </c>
      <c r="Q54" s="79">
        <f>-(217416.6+93329.2)</f>
        <v>-310745.8</v>
      </c>
      <c r="R54" s="79">
        <v>-762751</v>
      </c>
      <c r="S54" s="80">
        <v>-205539</v>
      </c>
    </row>
    <row r="55" spans="1:19" s="107" customFormat="1" ht="18">
      <c r="A55" s="84" t="s">
        <v>534</v>
      </c>
      <c r="B55" s="85">
        <v>2620.1</v>
      </c>
      <c r="C55" s="86">
        <f aca="true" t="shared" si="9" ref="C55:S55">C28+C38+C47</f>
        <v>87735</v>
      </c>
      <c r="D55" s="86">
        <f t="shared" si="9"/>
        <v>26971</v>
      </c>
      <c r="E55" s="86">
        <f t="shared" si="9"/>
        <v>541582</v>
      </c>
      <c r="F55" s="86">
        <f t="shared" si="9"/>
        <v>5218.150000000001</v>
      </c>
      <c r="G55" s="86">
        <f t="shared" si="9"/>
        <v>11865.8</v>
      </c>
      <c r="H55" s="86">
        <f t="shared" si="9"/>
        <v>126959.79999999993</v>
      </c>
      <c r="I55" s="86">
        <f t="shared" si="9"/>
        <v>38670</v>
      </c>
      <c r="J55" s="86">
        <f t="shared" si="9"/>
        <v>59750.000000000015</v>
      </c>
      <c r="K55" s="86">
        <f t="shared" si="9"/>
        <v>4073.699999999999</v>
      </c>
      <c r="L55" s="86">
        <f t="shared" si="9"/>
        <v>8592.6</v>
      </c>
      <c r="M55" s="86">
        <f t="shared" si="9"/>
        <v>5479.5</v>
      </c>
      <c r="N55" s="86">
        <f t="shared" si="9"/>
        <v>11665993</v>
      </c>
      <c r="O55" s="86">
        <f t="shared" si="9"/>
        <v>120017.16</v>
      </c>
      <c r="P55" s="86">
        <f t="shared" si="9"/>
        <v>740015</v>
      </c>
      <c r="Q55" s="86">
        <f t="shared" si="9"/>
        <v>528575.9</v>
      </c>
      <c r="R55" s="86">
        <f t="shared" si="9"/>
        <v>7216651</v>
      </c>
      <c r="S55" s="87">
        <f t="shared" si="9"/>
        <v>295753</v>
      </c>
    </row>
    <row r="56" ht="14.25">
      <c r="A56" s="88" t="s">
        <v>553</v>
      </c>
    </row>
  </sheetData>
  <sheetProtection/>
  <mergeCells count="18">
    <mergeCell ref="Q3:Q4"/>
    <mergeCell ref="R3:R4"/>
    <mergeCell ref="G3:G4"/>
    <mergeCell ref="B3:B4"/>
    <mergeCell ref="C3:C4"/>
    <mergeCell ref="D3:D4"/>
    <mergeCell ref="E3:E4"/>
    <mergeCell ref="F3:F4"/>
    <mergeCell ref="S3:S4"/>
    <mergeCell ref="H3:H4"/>
    <mergeCell ref="I3:I4"/>
    <mergeCell ref="J3:J4"/>
    <mergeCell ref="K3:K4"/>
    <mergeCell ref="L3:L4"/>
    <mergeCell ref="M3:M4"/>
    <mergeCell ref="N3:N4"/>
    <mergeCell ref="O3:O4"/>
    <mergeCell ref="P3:P4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48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66.7109375" style="108" customWidth="1"/>
    <col min="2" max="2" width="8.00390625" style="108" bestFit="1" customWidth="1"/>
    <col min="3" max="3" width="9.28125" style="108" bestFit="1" customWidth="1"/>
    <col min="4" max="4" width="10.421875" style="108" bestFit="1" customWidth="1"/>
    <col min="5" max="5" width="9.28125" style="108" bestFit="1" customWidth="1"/>
    <col min="6" max="6" width="8.28125" style="108" bestFit="1" customWidth="1"/>
    <col min="7" max="7" width="9.421875" style="108" bestFit="1" customWidth="1"/>
    <col min="8" max="8" width="10.8515625" style="108" bestFit="1" customWidth="1"/>
    <col min="9" max="9" width="11.421875" style="108" bestFit="1" customWidth="1"/>
    <col min="10" max="10" width="8.28125" style="108" bestFit="1" customWidth="1"/>
    <col min="11" max="11" width="7.28125" style="108" bestFit="1" customWidth="1"/>
    <col min="12" max="12" width="11.28125" style="108" bestFit="1" customWidth="1"/>
    <col min="13" max="14" width="9.28125" style="108" bestFit="1" customWidth="1"/>
    <col min="15" max="15" width="10.7109375" style="108" bestFit="1" customWidth="1"/>
    <col min="16" max="16" width="10.8515625" style="108" bestFit="1" customWidth="1"/>
    <col min="17" max="17" width="9.28125" style="108" bestFit="1" customWidth="1"/>
    <col min="18" max="16384" width="9.140625" style="108" customWidth="1"/>
  </cols>
  <sheetData>
    <row r="1" s="88" customFormat="1" ht="24" customHeight="1">
      <c r="A1" s="224" t="s">
        <v>627</v>
      </c>
    </row>
    <row r="2" s="88" customFormat="1" ht="24" customHeight="1"/>
    <row r="3" spans="1:17" ht="30.75" customHeight="1">
      <c r="A3" s="89" t="s">
        <v>535</v>
      </c>
      <c r="B3" s="90" t="s">
        <v>104</v>
      </c>
      <c r="C3" s="90" t="s">
        <v>127</v>
      </c>
      <c r="D3" s="90" t="s">
        <v>105</v>
      </c>
      <c r="E3" s="91" t="s">
        <v>106</v>
      </c>
      <c r="F3" s="91" t="s">
        <v>375</v>
      </c>
      <c r="G3" s="91" t="s">
        <v>74</v>
      </c>
      <c r="H3" s="91" t="s">
        <v>376</v>
      </c>
      <c r="I3" s="91" t="s">
        <v>117</v>
      </c>
      <c r="J3" s="91" t="s">
        <v>587</v>
      </c>
      <c r="K3" s="91" t="s">
        <v>120</v>
      </c>
      <c r="L3" s="91" t="s">
        <v>2</v>
      </c>
      <c r="M3" s="91" t="s">
        <v>126</v>
      </c>
      <c r="N3" s="91" t="s">
        <v>123</v>
      </c>
      <c r="O3" s="91" t="s">
        <v>129</v>
      </c>
      <c r="P3" s="91" t="s">
        <v>650</v>
      </c>
      <c r="Q3" s="91" t="s">
        <v>130</v>
      </c>
    </row>
    <row r="4" spans="1:17" ht="15.75">
      <c r="A4" s="73" t="s">
        <v>536</v>
      </c>
      <c r="B4" s="92">
        <v>1945.6</v>
      </c>
      <c r="C4" s="92">
        <f aca="true" t="shared" si="0" ref="C4:Q4">C5+C6</f>
        <v>387976</v>
      </c>
      <c r="D4" s="92">
        <f t="shared" si="0"/>
        <v>13629</v>
      </c>
      <c r="E4" s="92">
        <f t="shared" si="0"/>
        <v>392589</v>
      </c>
      <c r="F4" s="92">
        <f t="shared" si="0"/>
        <v>18087</v>
      </c>
      <c r="G4" s="92">
        <f t="shared" si="0"/>
        <v>430492.60000000003</v>
      </c>
      <c r="H4" s="92">
        <f t="shared" si="0"/>
        <v>52279</v>
      </c>
      <c r="I4" s="92">
        <f t="shared" si="0"/>
        <v>105720.09999999999</v>
      </c>
      <c r="J4" s="92">
        <f t="shared" si="0"/>
        <v>18568.6</v>
      </c>
      <c r="K4" s="92">
        <f t="shared" si="0"/>
        <v>753.3</v>
      </c>
      <c r="L4" s="92">
        <f t="shared" si="0"/>
        <v>10073864</v>
      </c>
      <c r="M4" s="92">
        <f t="shared" si="0"/>
        <v>145781.5</v>
      </c>
      <c r="N4" s="92">
        <f t="shared" si="0"/>
        <v>449601</v>
      </c>
      <c r="O4" s="92">
        <f t="shared" si="0"/>
        <v>164406.356</v>
      </c>
      <c r="P4" s="92">
        <f t="shared" si="0"/>
        <v>6265054</v>
      </c>
      <c r="Q4" s="92">
        <f t="shared" si="0"/>
        <v>500196</v>
      </c>
    </row>
    <row r="5" spans="1:17" ht="15">
      <c r="A5" s="93" t="s">
        <v>537</v>
      </c>
      <c r="B5" s="92">
        <v>1945.6</v>
      </c>
      <c r="C5" s="92">
        <v>348334</v>
      </c>
      <c r="D5" s="92">
        <v>14141.4</v>
      </c>
      <c r="E5" s="92">
        <v>365551</v>
      </c>
      <c r="F5" s="92">
        <v>18917.8</v>
      </c>
      <c r="G5" s="92">
        <v>407183.2</v>
      </c>
      <c r="H5" s="92">
        <v>52279</v>
      </c>
      <c r="I5" s="92">
        <v>105108.4</v>
      </c>
      <c r="J5" s="92">
        <v>18568.6</v>
      </c>
      <c r="K5" s="92">
        <v>753.3</v>
      </c>
      <c r="L5" s="92">
        <v>8939657</v>
      </c>
      <c r="M5" s="92">
        <v>145781.5</v>
      </c>
      <c r="N5" s="92">
        <v>449601</v>
      </c>
      <c r="O5" s="92">
        <v>110831.856</v>
      </c>
      <c r="P5" s="92">
        <v>5749263</v>
      </c>
      <c r="Q5" s="92">
        <v>480039</v>
      </c>
    </row>
    <row r="6" spans="1:17" ht="15">
      <c r="A6" s="93" t="s">
        <v>538</v>
      </c>
      <c r="B6" s="92"/>
      <c r="C6" s="92">
        <v>39642</v>
      </c>
      <c r="D6" s="92">
        <v>-512.4</v>
      </c>
      <c r="E6" s="92">
        <v>27038</v>
      </c>
      <c r="F6" s="92">
        <v>-830.8</v>
      </c>
      <c r="G6" s="92">
        <v>23309.4</v>
      </c>
      <c r="H6" s="92"/>
      <c r="I6" s="92">
        <v>611.7</v>
      </c>
      <c r="J6" s="92"/>
      <c r="K6" s="92"/>
      <c r="L6" s="92">
        <v>1134207</v>
      </c>
      <c r="M6" s="92"/>
      <c r="N6" s="92"/>
      <c r="O6" s="92">
        <v>53574.5</v>
      </c>
      <c r="P6" s="92">
        <v>515791</v>
      </c>
      <c r="Q6" s="92">
        <v>20157</v>
      </c>
    </row>
    <row r="7" spans="1:17" ht="15">
      <c r="A7" s="93" t="s">
        <v>539</v>
      </c>
      <c r="B7" s="92">
        <v>-85.8</v>
      </c>
      <c r="C7" s="92">
        <v>-7344</v>
      </c>
      <c r="D7" s="92"/>
      <c r="E7" s="92">
        <v>-15999</v>
      </c>
      <c r="F7" s="92"/>
      <c r="G7" s="92">
        <v>-17890.8</v>
      </c>
      <c r="H7" s="92">
        <v>-1952</v>
      </c>
      <c r="I7" s="92">
        <v>-5279.8</v>
      </c>
      <c r="J7" s="92">
        <v>-1168.5</v>
      </c>
      <c r="K7" s="92"/>
      <c r="L7" s="92">
        <v>-381316</v>
      </c>
      <c r="M7" s="92">
        <v>-23259</v>
      </c>
      <c r="N7" s="92">
        <v>-17018</v>
      </c>
      <c r="O7" s="92">
        <v>-26227</v>
      </c>
      <c r="P7" s="92">
        <v>-272547</v>
      </c>
      <c r="Q7" s="92">
        <v>-18310</v>
      </c>
    </row>
    <row r="8" spans="1:17" ht="15">
      <c r="A8" s="93" t="s">
        <v>540</v>
      </c>
      <c r="B8" s="92">
        <v>1859.7</v>
      </c>
      <c r="C8" s="92">
        <f aca="true" t="shared" si="1" ref="C8:Q8">SUM(C5:C7)</f>
        <v>380632</v>
      </c>
      <c r="D8" s="92">
        <f t="shared" si="1"/>
        <v>13629</v>
      </c>
      <c r="E8" s="92">
        <f t="shared" si="1"/>
        <v>376590</v>
      </c>
      <c r="F8" s="92">
        <f t="shared" si="1"/>
        <v>18087</v>
      </c>
      <c r="G8" s="92">
        <f t="shared" si="1"/>
        <v>412601.80000000005</v>
      </c>
      <c r="H8" s="92">
        <f t="shared" si="1"/>
        <v>50327</v>
      </c>
      <c r="I8" s="92">
        <f t="shared" si="1"/>
        <v>100440.29999999999</v>
      </c>
      <c r="J8" s="92">
        <f t="shared" si="1"/>
        <v>17400.1</v>
      </c>
      <c r="K8" s="92">
        <f t="shared" si="1"/>
        <v>753.3</v>
      </c>
      <c r="L8" s="92">
        <f t="shared" si="1"/>
        <v>9692548</v>
      </c>
      <c r="M8" s="92">
        <f t="shared" si="1"/>
        <v>122522.5</v>
      </c>
      <c r="N8" s="92">
        <f t="shared" si="1"/>
        <v>432583</v>
      </c>
      <c r="O8" s="92">
        <f t="shared" si="1"/>
        <v>138179.356</v>
      </c>
      <c r="P8" s="92">
        <f t="shared" si="1"/>
        <v>5992507</v>
      </c>
      <c r="Q8" s="92">
        <f t="shared" si="1"/>
        <v>481886</v>
      </c>
    </row>
    <row r="9" spans="1:17" ht="15">
      <c r="A9" s="9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15.75">
      <c r="A10" s="73" t="s">
        <v>541</v>
      </c>
      <c r="B10" s="92">
        <f>B11+B12</f>
        <v>-1645.4</v>
      </c>
      <c r="C10" s="92">
        <f aca="true" t="shared" si="2" ref="C10:Q10">C11+C12</f>
        <v>-364166</v>
      </c>
      <c r="D10" s="92">
        <f t="shared" si="2"/>
        <v>-26239.2</v>
      </c>
      <c r="E10" s="92">
        <f t="shared" si="2"/>
        <v>-423609</v>
      </c>
      <c r="F10" s="92">
        <f t="shared" si="2"/>
        <v>-16005.8</v>
      </c>
      <c r="G10" s="92">
        <f t="shared" si="2"/>
        <v>-392803.6</v>
      </c>
      <c r="H10" s="92">
        <f t="shared" si="2"/>
        <v>-46086</v>
      </c>
      <c r="I10" s="92">
        <f t="shared" si="2"/>
        <v>-85652.3</v>
      </c>
      <c r="J10" s="92">
        <f t="shared" si="2"/>
        <v>-14842.2</v>
      </c>
      <c r="K10" s="92">
        <f t="shared" si="2"/>
        <v>-1278</v>
      </c>
      <c r="L10" s="92">
        <f t="shared" si="2"/>
        <v>-7186260</v>
      </c>
      <c r="M10" s="92">
        <f t="shared" si="2"/>
        <v>-105160</v>
      </c>
      <c r="N10" s="92">
        <f t="shared" si="2"/>
        <v>-364614</v>
      </c>
      <c r="O10" s="92">
        <f t="shared" si="2"/>
        <v>-162305.6</v>
      </c>
      <c r="P10" s="92">
        <f t="shared" si="2"/>
        <v>-4687001</v>
      </c>
      <c r="Q10" s="92">
        <f t="shared" si="2"/>
        <v>-485718</v>
      </c>
    </row>
    <row r="11" spans="1:17" ht="15">
      <c r="A11" s="93" t="s">
        <v>542</v>
      </c>
      <c r="B11" s="92">
        <v>-1645.4</v>
      </c>
      <c r="C11" s="92">
        <v>-364166</v>
      </c>
      <c r="D11" s="92">
        <v>-26239.2</v>
      </c>
      <c r="E11" s="92">
        <v>-423609</v>
      </c>
      <c r="F11" s="92">
        <v>-16005.8</v>
      </c>
      <c r="G11" s="92">
        <v>-392803.6</v>
      </c>
      <c r="H11" s="92">
        <v>-46086</v>
      </c>
      <c r="I11" s="92">
        <v>-85652.3</v>
      </c>
      <c r="J11" s="92">
        <v>-9011.4</v>
      </c>
      <c r="K11" s="92">
        <v>-1278</v>
      </c>
      <c r="L11" s="92">
        <v>-7186260</v>
      </c>
      <c r="M11" s="92">
        <v>-105160</v>
      </c>
      <c r="N11" s="92">
        <v>-364614</v>
      </c>
      <c r="O11" s="92">
        <v>-129197.8</v>
      </c>
      <c r="P11" s="92">
        <v>-4687001</v>
      </c>
      <c r="Q11" s="92">
        <v>-485718</v>
      </c>
    </row>
    <row r="12" spans="1:17" ht="15">
      <c r="A12" s="93" t="s">
        <v>543</v>
      </c>
      <c r="B12" s="92"/>
      <c r="C12" s="92"/>
      <c r="D12" s="92"/>
      <c r="E12" s="92"/>
      <c r="F12" s="92"/>
      <c r="G12" s="92"/>
      <c r="H12" s="92"/>
      <c r="I12" s="92"/>
      <c r="J12" s="92">
        <v>-5830.8</v>
      </c>
      <c r="K12" s="92"/>
      <c r="L12" s="92"/>
      <c r="M12" s="92"/>
      <c r="N12" s="92"/>
      <c r="O12" s="92">
        <v>-33107.8</v>
      </c>
      <c r="P12" s="92"/>
      <c r="Q12" s="92"/>
    </row>
    <row r="13" spans="1:17" ht="15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5.75">
      <c r="A14" s="73" t="s">
        <v>544</v>
      </c>
      <c r="B14" s="92">
        <v>214.4</v>
      </c>
      <c r="C14" s="92">
        <f aca="true" t="shared" si="3" ref="C14:Q14">C8+C10</f>
        <v>16466</v>
      </c>
      <c r="D14" s="92">
        <f t="shared" si="3"/>
        <v>-12610.2</v>
      </c>
      <c r="E14" s="92">
        <f t="shared" si="3"/>
        <v>-47019</v>
      </c>
      <c r="F14" s="92">
        <f t="shared" si="3"/>
        <v>2081.2000000000007</v>
      </c>
      <c r="G14" s="92">
        <f t="shared" si="3"/>
        <v>19798.20000000007</v>
      </c>
      <c r="H14" s="92">
        <f t="shared" si="3"/>
        <v>4241</v>
      </c>
      <c r="I14" s="92">
        <f t="shared" si="3"/>
        <v>14787.999999999985</v>
      </c>
      <c r="J14" s="92">
        <f t="shared" si="3"/>
        <v>2557.899999999998</v>
      </c>
      <c r="K14" s="92">
        <f t="shared" si="3"/>
        <v>-524.7</v>
      </c>
      <c r="L14" s="92">
        <f t="shared" si="3"/>
        <v>2506288</v>
      </c>
      <c r="M14" s="92">
        <f t="shared" si="3"/>
        <v>17362.5</v>
      </c>
      <c r="N14" s="92">
        <f t="shared" si="3"/>
        <v>67969</v>
      </c>
      <c r="O14" s="92">
        <f t="shared" si="3"/>
        <v>-24126.244000000006</v>
      </c>
      <c r="P14" s="92">
        <f t="shared" si="3"/>
        <v>1305506</v>
      </c>
      <c r="Q14" s="92">
        <f t="shared" si="3"/>
        <v>-3832</v>
      </c>
    </row>
    <row r="15" spans="1:17" ht="15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15">
      <c r="A16" s="93" t="s">
        <v>545</v>
      </c>
      <c r="B16" s="92"/>
      <c r="C16" s="92">
        <v>-17003</v>
      </c>
      <c r="D16" s="92">
        <v>-72.3</v>
      </c>
      <c r="E16" s="92">
        <v>-39821</v>
      </c>
      <c r="F16" s="92">
        <v>-4068.6</v>
      </c>
      <c r="G16" s="92">
        <v>-46697.8</v>
      </c>
      <c r="H16" s="92">
        <v>-12213</v>
      </c>
      <c r="I16" s="92">
        <v>-6093.3</v>
      </c>
      <c r="J16" s="92">
        <v>-27.9</v>
      </c>
      <c r="K16" s="92">
        <f>-(52.1+164.5)</f>
        <v>-216.6</v>
      </c>
      <c r="L16" s="92">
        <v>-1479439</v>
      </c>
      <c r="M16" s="92"/>
      <c r="N16" s="92">
        <v>-29209</v>
      </c>
      <c r="O16" s="92">
        <v>-14070.4</v>
      </c>
      <c r="P16" s="92">
        <v>-474792</v>
      </c>
      <c r="Q16" s="92">
        <v>-53542</v>
      </c>
    </row>
    <row r="17" spans="1:17" ht="15">
      <c r="A17" s="93" t="s">
        <v>546</v>
      </c>
      <c r="B17" s="92">
        <v>-132.4</v>
      </c>
      <c r="C17" s="92">
        <v>-9690</v>
      </c>
      <c r="D17" s="92">
        <v>-2664.2</v>
      </c>
      <c r="E17" s="92"/>
      <c r="F17" s="92"/>
      <c r="G17" s="92">
        <v>-51320.3</v>
      </c>
      <c r="H17" s="92">
        <v>-7256</v>
      </c>
      <c r="I17" s="92">
        <v>-13276.4</v>
      </c>
      <c r="J17" s="92">
        <v>-1106</v>
      </c>
      <c r="K17" s="92">
        <f>-(72.9+655.1+23.8)</f>
        <v>-751.8</v>
      </c>
      <c r="L17" s="92">
        <f>-17058-737306</f>
        <v>-754364</v>
      </c>
      <c r="M17" s="92">
        <v>-9956.2</v>
      </c>
      <c r="N17" s="92">
        <v>-32317</v>
      </c>
      <c r="O17" s="92">
        <f>-39033.4-848.9</f>
        <v>-39882.3</v>
      </c>
      <c r="P17" s="92">
        <v>-440926</v>
      </c>
      <c r="Q17" s="92">
        <v>-23143</v>
      </c>
    </row>
    <row r="18" spans="1:17" ht="15">
      <c r="A18" s="93" t="s">
        <v>547</v>
      </c>
      <c r="B18" s="92">
        <v>-49.3</v>
      </c>
      <c r="C18" s="92">
        <v>8687</v>
      </c>
      <c r="D18" s="92">
        <v>-30</v>
      </c>
      <c r="E18" s="92">
        <v>-11584</v>
      </c>
      <c r="F18" s="92">
        <v>-41</v>
      </c>
      <c r="G18" s="92">
        <v>-2114.8</v>
      </c>
      <c r="H18" s="92">
        <v>-176</v>
      </c>
      <c r="I18" s="92">
        <v>-1848.66</v>
      </c>
      <c r="J18" s="92">
        <v>-258</v>
      </c>
      <c r="K18" s="92"/>
      <c r="L18" s="92">
        <f>2951224-1311892</f>
        <v>1639332</v>
      </c>
      <c r="M18" s="92">
        <v>181.2</v>
      </c>
      <c r="N18" s="92">
        <f>47695-29923</f>
        <v>17772</v>
      </c>
      <c r="O18" s="92">
        <v>-338.3</v>
      </c>
      <c r="P18" s="92">
        <f>1002442-833307</f>
        <v>169135</v>
      </c>
      <c r="Q18" s="92">
        <f>3976-11972+15669</f>
        <v>7673</v>
      </c>
    </row>
    <row r="19" spans="1:17" ht="15">
      <c r="A19" s="93" t="s">
        <v>548</v>
      </c>
      <c r="B19" s="92">
        <v>817.6</v>
      </c>
      <c r="C19" s="92">
        <v>-518</v>
      </c>
      <c r="D19" s="92">
        <v>-230</v>
      </c>
      <c r="E19" s="92">
        <v>-43244</v>
      </c>
      <c r="F19" s="92">
        <v>386.8</v>
      </c>
      <c r="G19" s="92">
        <v>8207.9</v>
      </c>
      <c r="H19" s="92">
        <f>-65768+387-18387+26320</f>
        <v>-57448</v>
      </c>
      <c r="I19" s="92">
        <f>9784.76-1687.71</f>
        <v>8097.05</v>
      </c>
      <c r="J19" s="92">
        <f>337.5-420.931</f>
        <v>-83.43099999999998</v>
      </c>
      <c r="K19" s="92">
        <v>17.5</v>
      </c>
      <c r="L19" s="92">
        <f>63171+35335</f>
        <v>98506</v>
      </c>
      <c r="M19" s="92">
        <f>-1094.6-2574.7</f>
        <v>-3669.2999999999997</v>
      </c>
      <c r="N19" s="92">
        <v>8337</v>
      </c>
      <c r="O19" s="92">
        <f>-8708.9-6203</f>
        <v>-14911.9</v>
      </c>
      <c r="P19" s="92"/>
      <c r="Q19" s="92">
        <v>-2996</v>
      </c>
    </row>
    <row r="20" spans="1:17" ht="15">
      <c r="A20" s="93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5.75">
      <c r="A21" s="73" t="s">
        <v>549</v>
      </c>
      <c r="B21" s="92">
        <v>850.4</v>
      </c>
      <c r="C21" s="92">
        <f aca="true" t="shared" si="4" ref="C21:Q21">C14+C16+C17+C18+C19</f>
        <v>-2058</v>
      </c>
      <c r="D21" s="92">
        <f t="shared" si="4"/>
        <v>-15606.7</v>
      </c>
      <c r="E21" s="92">
        <f t="shared" si="4"/>
        <v>-141668</v>
      </c>
      <c r="F21" s="92">
        <f t="shared" si="4"/>
        <v>-1641.5999999999992</v>
      </c>
      <c r="G21" s="92">
        <f t="shared" si="4"/>
        <v>-72126.79999999994</v>
      </c>
      <c r="H21" s="92">
        <f t="shared" si="4"/>
        <v>-72852</v>
      </c>
      <c r="I21" s="92">
        <f t="shared" si="4"/>
        <v>1666.6899999999869</v>
      </c>
      <c r="J21" s="92">
        <f t="shared" si="4"/>
        <v>1082.5689999999977</v>
      </c>
      <c r="K21" s="92">
        <f t="shared" si="4"/>
        <v>-1475.6</v>
      </c>
      <c r="L21" s="92">
        <f t="shared" si="4"/>
        <v>2010323</v>
      </c>
      <c r="M21" s="92">
        <f t="shared" si="4"/>
        <v>3918.1999999999994</v>
      </c>
      <c r="N21" s="92">
        <f t="shared" si="4"/>
        <v>32552</v>
      </c>
      <c r="O21" s="92">
        <f t="shared" si="4"/>
        <v>-93329.14400000001</v>
      </c>
      <c r="P21" s="92">
        <f t="shared" si="4"/>
        <v>558923</v>
      </c>
      <c r="Q21" s="92">
        <f t="shared" si="4"/>
        <v>-75840</v>
      </c>
    </row>
    <row r="22" spans="1:17" ht="15">
      <c r="A22" s="93"/>
      <c r="B22" s="92"/>
      <c r="C22" s="92"/>
      <c r="D22" s="92"/>
      <c r="E22" s="92"/>
      <c r="F22" s="92"/>
      <c r="G22" s="92"/>
      <c r="H22" s="92"/>
      <c r="I22" s="92"/>
      <c r="J22" s="92"/>
      <c r="K22" s="94"/>
      <c r="L22" s="92"/>
      <c r="M22" s="92"/>
      <c r="N22" s="92"/>
      <c r="O22" s="94"/>
      <c r="P22" s="94"/>
      <c r="Q22" s="94"/>
    </row>
    <row r="23" spans="1:17" s="109" customFormat="1" ht="15">
      <c r="A23" s="93" t="s">
        <v>550</v>
      </c>
      <c r="B23" s="94">
        <v>-71</v>
      </c>
      <c r="C23" s="94"/>
      <c r="D23" s="94"/>
      <c r="E23" s="94"/>
      <c r="F23" s="94"/>
      <c r="G23" s="94"/>
      <c r="H23" s="94"/>
      <c r="I23" s="94"/>
      <c r="J23" s="94">
        <v>-358.3</v>
      </c>
      <c r="K23" s="94"/>
      <c r="L23" s="94">
        <v>239</v>
      </c>
      <c r="M23" s="94">
        <f>-451.1-1229.2</f>
        <v>-1680.3000000000002</v>
      </c>
      <c r="N23" s="94"/>
      <c r="O23" s="94"/>
      <c r="P23" s="94">
        <v>-609</v>
      </c>
      <c r="Q23" s="94"/>
    </row>
    <row r="24" spans="1:17" s="109" customFormat="1" ht="15">
      <c r="A24" s="93" t="s">
        <v>551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>
        <v>-675346</v>
      </c>
      <c r="M24" s="94"/>
      <c r="N24" s="94">
        <v>-4105</v>
      </c>
      <c r="O24" s="94"/>
      <c r="P24" s="94">
        <v>135004</v>
      </c>
      <c r="Q24" s="94"/>
    </row>
    <row r="25" spans="1:17" ht="15">
      <c r="A25" s="93"/>
      <c r="B25" s="92"/>
      <c r="C25" s="92"/>
      <c r="D25" s="92"/>
      <c r="E25" s="92"/>
      <c r="F25" s="92"/>
      <c r="G25" s="92"/>
      <c r="H25" s="92"/>
      <c r="I25" s="92"/>
      <c r="J25" s="92"/>
      <c r="K25" s="94"/>
      <c r="L25" s="92"/>
      <c r="M25" s="94"/>
      <c r="N25" s="92"/>
      <c r="O25" s="92"/>
      <c r="P25" s="92"/>
      <c r="Q25" s="92"/>
    </row>
    <row r="26" spans="1:17" ht="15.75">
      <c r="A26" s="95" t="s">
        <v>552</v>
      </c>
      <c r="B26" s="92">
        <v>779.3</v>
      </c>
      <c r="C26" s="92">
        <f aca="true" t="shared" si="5" ref="C26:Q26">C21+C23+C24</f>
        <v>-2058</v>
      </c>
      <c r="D26" s="92">
        <f t="shared" si="5"/>
        <v>-15606.7</v>
      </c>
      <c r="E26" s="92">
        <f t="shared" si="5"/>
        <v>-141668</v>
      </c>
      <c r="F26" s="92">
        <f t="shared" si="5"/>
        <v>-1641.5999999999992</v>
      </c>
      <c r="G26" s="92">
        <f t="shared" si="5"/>
        <v>-72126.79999999994</v>
      </c>
      <c r="H26" s="92">
        <f t="shared" si="5"/>
        <v>-72852</v>
      </c>
      <c r="I26" s="92">
        <f t="shared" si="5"/>
        <v>1666.6899999999869</v>
      </c>
      <c r="J26" s="92">
        <f t="shared" si="5"/>
        <v>724.2689999999977</v>
      </c>
      <c r="K26" s="92">
        <f t="shared" si="5"/>
        <v>-1475.6</v>
      </c>
      <c r="L26" s="92">
        <f t="shared" si="5"/>
        <v>1335216</v>
      </c>
      <c r="M26" s="92">
        <f t="shared" si="5"/>
        <v>2237.899999999999</v>
      </c>
      <c r="N26" s="92">
        <f t="shared" si="5"/>
        <v>28447</v>
      </c>
      <c r="O26" s="92">
        <f t="shared" si="5"/>
        <v>-93329.14400000001</v>
      </c>
      <c r="P26" s="92">
        <f t="shared" si="5"/>
        <v>693318</v>
      </c>
      <c r="Q26" s="92">
        <f t="shared" si="5"/>
        <v>-75840</v>
      </c>
    </row>
    <row r="27" ht="12.75">
      <c r="A27" s="108" t="s">
        <v>554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70" bestFit="1" customWidth="1"/>
    <col min="2" max="2" width="15.28125" style="70" bestFit="1" customWidth="1"/>
    <col min="3" max="3" width="8.57421875" style="110" customWidth="1"/>
    <col min="4" max="4" width="15.00390625" style="70" bestFit="1" customWidth="1"/>
    <col min="5" max="5" width="8.57421875" style="110" customWidth="1"/>
    <col min="6" max="6" width="14.00390625" style="70" customWidth="1"/>
    <col min="7" max="7" width="8.57421875" style="110" customWidth="1"/>
    <col min="8" max="8" width="14.8515625" style="70" customWidth="1"/>
    <col min="9" max="9" width="8.57421875" style="110" customWidth="1"/>
    <col min="10" max="10" width="12.57421875" style="70" customWidth="1"/>
    <col min="11" max="11" width="8.57421875" style="110" customWidth="1"/>
    <col min="12" max="12" width="14.28125" style="70" bestFit="1" customWidth="1"/>
    <col min="13" max="13" width="9.140625" style="70" customWidth="1"/>
    <col min="14" max="17" width="19.8515625" style="70" customWidth="1"/>
    <col min="18" max="19" width="14.421875" style="70" customWidth="1"/>
    <col min="20" max="21" width="13.140625" style="70" customWidth="1"/>
    <col min="22" max="16384" width="9.140625" style="70" customWidth="1"/>
  </cols>
  <sheetData>
    <row r="1" spans="1:11" ht="12.75">
      <c r="A1" s="96" t="s">
        <v>628</v>
      </c>
      <c r="B1" s="96"/>
      <c r="K1" s="70"/>
    </row>
    <row r="2" spans="2:11" ht="12.75">
      <c r="B2" s="97"/>
      <c r="K2" s="70"/>
    </row>
    <row r="3" spans="2:11" ht="12.75">
      <c r="B3" s="97" t="s">
        <v>555</v>
      </c>
      <c r="K3" s="70"/>
    </row>
    <row r="5" spans="1:12" s="100" customFormat="1" ht="16.5" customHeight="1">
      <c r="A5" s="98" t="s">
        <v>556</v>
      </c>
      <c r="B5" s="99" t="s">
        <v>557</v>
      </c>
      <c r="C5" s="99" t="s">
        <v>333</v>
      </c>
      <c r="D5" s="99" t="s">
        <v>558</v>
      </c>
      <c r="E5" s="99" t="s">
        <v>333</v>
      </c>
      <c r="F5" s="99" t="s">
        <v>559</v>
      </c>
      <c r="G5" s="99" t="s">
        <v>333</v>
      </c>
      <c r="H5" s="98" t="s">
        <v>560</v>
      </c>
      <c r="I5" s="99" t="s">
        <v>333</v>
      </c>
      <c r="J5" s="99" t="s">
        <v>501</v>
      </c>
      <c r="K5" s="99" t="s">
        <v>333</v>
      </c>
      <c r="L5" s="99" t="s">
        <v>126</v>
      </c>
    </row>
    <row r="6" spans="1:12" s="100" customFormat="1" ht="16.5" customHeight="1">
      <c r="A6" s="101">
        <v>2001</v>
      </c>
      <c r="B6" s="102">
        <v>9464832266</v>
      </c>
      <c r="C6" s="103">
        <f>B6/L6</f>
        <v>0.840218983586232</v>
      </c>
      <c r="D6" s="102">
        <v>316951926</v>
      </c>
      <c r="E6" s="103">
        <f>D6/L6</f>
        <v>0.02813668722541085</v>
      </c>
      <c r="F6" s="102">
        <v>154300320</v>
      </c>
      <c r="G6" s="103">
        <f>F6/L6</f>
        <v>0.013697660390998243</v>
      </c>
      <c r="H6" s="102">
        <v>1307992362</v>
      </c>
      <c r="I6" s="103">
        <f>H6/L6</f>
        <v>0.116114050629938</v>
      </c>
      <c r="J6" s="102">
        <v>20643932</v>
      </c>
      <c r="K6" s="103">
        <f>J6/L6</f>
        <v>0.0018326181674209175</v>
      </c>
      <c r="L6" s="102">
        <v>11264720806</v>
      </c>
    </row>
    <row r="7" spans="1:12" s="100" customFormat="1" ht="16.5" customHeight="1">
      <c r="A7" s="101">
        <v>2002</v>
      </c>
      <c r="B7" s="102">
        <v>10898586463</v>
      </c>
      <c r="C7" s="103">
        <f aca="true" t="shared" si="0" ref="C7:C13">B7/L7</f>
        <v>0.8501458222845757</v>
      </c>
      <c r="D7" s="102">
        <v>210718227</v>
      </c>
      <c r="E7" s="103">
        <f aca="true" t="shared" si="1" ref="E7:E13">D7/L7</f>
        <v>0.016437105946852448</v>
      </c>
      <c r="F7" s="102">
        <v>183629977</v>
      </c>
      <c r="G7" s="103">
        <f aca="true" t="shared" si="2" ref="G7:G13">F7/L7</f>
        <v>0.0143240830655199</v>
      </c>
      <c r="H7" s="102">
        <v>1509578765</v>
      </c>
      <c r="I7" s="103">
        <f aca="true" t="shared" si="3" ref="I7:I13">H7/L7</f>
        <v>0.11775491113743887</v>
      </c>
      <c r="J7" s="102">
        <v>17153709</v>
      </c>
      <c r="K7" s="103">
        <f aca="true" t="shared" si="4" ref="K7:K13">J7/L7</f>
        <v>0.0013380775656131366</v>
      </c>
      <c r="L7" s="102">
        <v>12819667141</v>
      </c>
    </row>
    <row r="8" spans="1:12" s="100" customFormat="1" ht="16.5" customHeight="1">
      <c r="A8" s="101">
        <v>2003</v>
      </c>
      <c r="B8" s="102">
        <v>12068574889.900003</v>
      </c>
      <c r="C8" s="103">
        <f t="shared" si="0"/>
        <v>0.874513158086133</v>
      </c>
      <c r="D8" s="102">
        <v>297571883.01</v>
      </c>
      <c r="E8" s="103">
        <f t="shared" si="1"/>
        <v>0.021562655868050763</v>
      </c>
      <c r="F8" s="102">
        <v>218193292.65</v>
      </c>
      <c r="G8" s="103">
        <f t="shared" si="2"/>
        <v>0.015810723898167265</v>
      </c>
      <c r="H8" s="102">
        <v>1185868299.5</v>
      </c>
      <c r="I8" s="103">
        <f t="shared" si="3"/>
        <v>0.08593039701297905</v>
      </c>
      <c r="J8" s="102">
        <v>30127031.050000004</v>
      </c>
      <c r="K8" s="103">
        <f t="shared" si="4"/>
        <v>0.0021830651346699966</v>
      </c>
      <c r="L8" s="102">
        <v>13800335396.110003</v>
      </c>
    </row>
    <row r="9" spans="1:12" s="100" customFormat="1" ht="16.5" customHeight="1">
      <c r="A9" s="101">
        <v>2004</v>
      </c>
      <c r="B9" s="102">
        <v>13354286771.309998</v>
      </c>
      <c r="C9" s="103">
        <f t="shared" si="0"/>
        <v>0.8616853747292048</v>
      </c>
      <c r="D9" s="102">
        <v>445031214.42</v>
      </c>
      <c r="E9" s="103">
        <f t="shared" si="1"/>
        <v>0.028715639803957378</v>
      </c>
      <c r="F9" s="102">
        <v>214427313.25</v>
      </c>
      <c r="G9" s="103">
        <f t="shared" si="2"/>
        <v>0.013835922721605432</v>
      </c>
      <c r="H9" s="102">
        <v>1422034966.96</v>
      </c>
      <c r="I9" s="103">
        <f t="shared" si="3"/>
        <v>0.09175680845909819</v>
      </c>
      <c r="J9" s="102">
        <v>62088402.779999994</v>
      </c>
      <c r="K9" s="103">
        <f t="shared" si="4"/>
        <v>0.004006254286133913</v>
      </c>
      <c r="L9" s="102">
        <v>15497868668.720001</v>
      </c>
    </row>
    <row r="10" spans="1:12" s="100" customFormat="1" ht="16.5" customHeight="1">
      <c r="A10" s="101">
        <v>2005</v>
      </c>
      <c r="B10" s="102">
        <v>13877281997.839996</v>
      </c>
      <c r="C10" s="103">
        <f t="shared" si="0"/>
        <v>0.8672074724081168</v>
      </c>
      <c r="D10" s="102">
        <v>406176081.03</v>
      </c>
      <c r="E10" s="103">
        <f t="shared" si="1"/>
        <v>0.025382415132695783</v>
      </c>
      <c r="F10" s="102">
        <v>37489671.230000004</v>
      </c>
      <c r="G10" s="103">
        <f t="shared" si="2"/>
        <v>0.002342773104548859</v>
      </c>
      <c r="H10" s="102">
        <v>1353156503.0500002</v>
      </c>
      <c r="I10" s="103">
        <f t="shared" si="3"/>
        <v>0.0845603217521448</v>
      </c>
      <c r="J10" s="102">
        <v>328158687.81</v>
      </c>
      <c r="K10" s="103">
        <f t="shared" si="4"/>
        <v>0.020507017602493745</v>
      </c>
      <c r="L10" s="102">
        <v>16002262940.959997</v>
      </c>
    </row>
    <row r="11" spans="1:12" s="100" customFormat="1" ht="16.5" customHeight="1">
      <c r="A11" s="101">
        <v>2006</v>
      </c>
      <c r="B11" s="102">
        <v>12487075220.94</v>
      </c>
      <c r="C11" s="103">
        <f t="shared" si="0"/>
        <v>0.8494295112915309</v>
      </c>
      <c r="D11" s="102">
        <v>452725688.95000005</v>
      </c>
      <c r="E11" s="103">
        <f t="shared" si="1"/>
        <v>0.030796527922650842</v>
      </c>
      <c r="F11" s="102">
        <v>260841685.55</v>
      </c>
      <c r="G11" s="103">
        <f t="shared" si="2"/>
        <v>0.01774367668656653</v>
      </c>
      <c r="H11" s="102">
        <v>1381590756.0600004</v>
      </c>
      <c r="I11" s="103">
        <f t="shared" si="3"/>
        <v>0.09398229288768546</v>
      </c>
      <c r="J11" s="102">
        <v>118309842.43</v>
      </c>
      <c r="K11" s="103">
        <f t="shared" si="4"/>
        <v>0.00804799121156634</v>
      </c>
      <c r="L11" s="102">
        <v>14700543193.93</v>
      </c>
    </row>
    <row r="12" spans="1:12" s="100" customFormat="1" ht="16.5" customHeight="1">
      <c r="A12" s="101">
        <v>2007</v>
      </c>
      <c r="B12" s="102">
        <v>12376562769.7</v>
      </c>
      <c r="C12" s="103">
        <f t="shared" si="0"/>
        <v>0.8470268948284023</v>
      </c>
      <c r="D12" s="102">
        <v>316373519.79</v>
      </c>
      <c r="E12" s="103">
        <f t="shared" si="1"/>
        <v>0.02165196307408631</v>
      </c>
      <c r="F12" s="102">
        <v>208172775.15</v>
      </c>
      <c r="G12" s="103">
        <f t="shared" si="2"/>
        <v>0.014246923205108081</v>
      </c>
      <c r="H12" s="102">
        <v>1550321309.46</v>
      </c>
      <c r="I12" s="103">
        <f t="shared" si="3"/>
        <v>0.1061008511953789</v>
      </c>
      <c r="J12" s="102">
        <v>160340332.67</v>
      </c>
      <c r="K12" s="103">
        <f t="shared" si="4"/>
        <v>0.010973367697024585</v>
      </c>
      <c r="L12" s="102">
        <v>14611770706.769999</v>
      </c>
    </row>
    <row r="13" spans="1:12" s="100" customFormat="1" ht="16.5" customHeight="1">
      <c r="A13" s="101">
        <v>2008</v>
      </c>
      <c r="B13" s="102">
        <v>15881066747.920002</v>
      </c>
      <c r="C13" s="103">
        <f t="shared" si="0"/>
        <v>0.8555874075548968</v>
      </c>
      <c r="D13" s="102">
        <v>362511042.95</v>
      </c>
      <c r="E13" s="103">
        <f t="shared" si="1"/>
        <v>0.019530166856595768</v>
      </c>
      <c r="F13" s="102">
        <v>310300059.03</v>
      </c>
      <c r="G13" s="103">
        <f t="shared" si="2"/>
        <v>0.016717316744757158</v>
      </c>
      <c r="H13" s="102">
        <v>1713627269.5399997</v>
      </c>
      <c r="I13" s="103">
        <f t="shared" si="3"/>
        <v>0.09232112277678907</v>
      </c>
      <c r="J13" s="102">
        <v>294089648.89</v>
      </c>
      <c r="K13" s="103">
        <f t="shared" si="4"/>
        <v>0.015843986066961174</v>
      </c>
      <c r="L13" s="102">
        <v>18561594768.33</v>
      </c>
    </row>
    <row r="14" spans="1:12" s="100" customFormat="1" ht="16.5" customHeight="1">
      <c r="A14" s="101">
        <v>2009</v>
      </c>
      <c r="B14" s="102">
        <v>14692585422.57</v>
      </c>
      <c r="C14" s="103">
        <f>B14/L14</f>
        <v>0.852209765120509</v>
      </c>
      <c r="D14" s="102">
        <v>264751471.76</v>
      </c>
      <c r="E14" s="103">
        <f>D14/L14</f>
        <v>0.01535630272513556</v>
      </c>
      <c r="F14" s="102">
        <v>268921172.98</v>
      </c>
      <c r="G14" s="103">
        <f>F14/L14</f>
        <v>0.015598156693999356</v>
      </c>
      <c r="H14" s="102">
        <v>1441035807.95</v>
      </c>
      <c r="I14" s="103">
        <f>H14/L14</f>
        <v>0.08358398145072699</v>
      </c>
      <c r="J14" s="102">
        <v>573280011.49</v>
      </c>
      <c r="K14" s="103">
        <f>J14/L14</f>
        <v>0.033251794009629014</v>
      </c>
      <c r="L14" s="102">
        <f>B14+D14+F14+H14+J14</f>
        <v>17240573886.75</v>
      </c>
    </row>
    <row r="15" spans="2:12" ht="12.7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5:20" ht="12.75">
      <c r="O16" s="104"/>
      <c r="P16" s="104"/>
      <c r="Q16" s="104"/>
      <c r="R16" s="104"/>
      <c r="S16" s="104"/>
      <c r="T16" s="104"/>
    </row>
    <row r="17" spans="2:20" ht="12.75">
      <c r="B17" s="97" t="s">
        <v>561</v>
      </c>
      <c r="O17" s="105"/>
      <c r="P17" s="105"/>
      <c r="Q17" s="105"/>
      <c r="R17" s="105"/>
      <c r="S17" s="105"/>
      <c r="T17" s="105"/>
    </row>
    <row r="18" spans="15:20" ht="12.75">
      <c r="O18" s="104"/>
      <c r="P18" s="104"/>
      <c r="Q18" s="104"/>
      <c r="R18" s="104"/>
      <c r="S18" s="104"/>
      <c r="T18" s="104"/>
    </row>
    <row r="19" spans="1:20" ht="16.5" customHeight="1">
      <c r="A19" s="98" t="s">
        <v>556</v>
      </c>
      <c r="B19" s="99" t="s">
        <v>557</v>
      </c>
      <c r="C19" s="99" t="s">
        <v>333</v>
      </c>
      <c r="D19" s="99" t="s">
        <v>558</v>
      </c>
      <c r="E19" s="99" t="s">
        <v>333</v>
      </c>
      <c r="F19" s="99" t="s">
        <v>559</v>
      </c>
      <c r="G19" s="99" t="s">
        <v>333</v>
      </c>
      <c r="H19" s="98" t="s">
        <v>560</v>
      </c>
      <c r="I19" s="99" t="s">
        <v>333</v>
      </c>
      <c r="J19" s="99" t="s">
        <v>501</v>
      </c>
      <c r="K19" s="99" t="s">
        <v>333</v>
      </c>
      <c r="L19" s="99" t="s">
        <v>126</v>
      </c>
      <c r="T19" s="105"/>
    </row>
    <row r="20" spans="1:20" ht="16.5" customHeight="1">
      <c r="A20" s="23">
        <v>2001</v>
      </c>
      <c r="B20" s="102">
        <v>6002616204</v>
      </c>
      <c r="C20" s="103">
        <v>0.8579948334087947</v>
      </c>
      <c r="D20" s="102">
        <v>293909961</v>
      </c>
      <c r="E20" s="103">
        <v>0.04201055330796231</v>
      </c>
      <c r="F20" s="102">
        <v>133129728</v>
      </c>
      <c r="G20" s="103">
        <v>0.01902913911454169</v>
      </c>
      <c r="H20" s="102">
        <v>545799359</v>
      </c>
      <c r="I20" s="103">
        <v>0.07801482123540943</v>
      </c>
      <c r="J20" s="102">
        <v>20643056</v>
      </c>
      <c r="K20" s="103">
        <v>0.002950652647418272</v>
      </c>
      <c r="L20" s="102">
        <v>6996098310</v>
      </c>
      <c r="O20" s="104"/>
      <c r="P20" s="110"/>
      <c r="Q20" s="104"/>
      <c r="R20" s="110"/>
      <c r="S20" s="104"/>
      <c r="T20" s="104"/>
    </row>
    <row r="21" spans="1:20" ht="16.5" customHeight="1">
      <c r="A21" s="23">
        <v>2002</v>
      </c>
      <c r="B21" s="102">
        <v>7049480821.92</v>
      </c>
      <c r="C21" s="103">
        <v>0.8831354928999181</v>
      </c>
      <c r="D21" s="102">
        <v>196127081.98999998</v>
      </c>
      <c r="E21" s="103">
        <v>0.024570148015111076</v>
      </c>
      <c r="F21" s="102">
        <v>143283452.76</v>
      </c>
      <c r="G21" s="103">
        <v>0.01795007403724528</v>
      </c>
      <c r="H21" s="102">
        <v>576435702.2</v>
      </c>
      <c r="I21" s="103">
        <v>0.07221394608303319</v>
      </c>
      <c r="J21" s="102">
        <v>17005073.169999998</v>
      </c>
      <c r="K21" s="103">
        <v>0.0021303389646922777</v>
      </c>
      <c r="L21" s="102">
        <v>7982332132.040001</v>
      </c>
      <c r="O21" s="104"/>
      <c r="P21" s="110"/>
      <c r="Q21" s="104"/>
      <c r="R21" s="110"/>
      <c r="S21" s="104"/>
      <c r="T21" s="105"/>
    </row>
    <row r="22" spans="1:20" ht="16.5" customHeight="1">
      <c r="A22" s="23">
        <v>2003</v>
      </c>
      <c r="B22" s="102">
        <v>7839332466.480003</v>
      </c>
      <c r="C22" s="103">
        <v>0.8811346151863474</v>
      </c>
      <c r="D22" s="102">
        <v>233112926.01</v>
      </c>
      <c r="E22" s="103">
        <v>0.026201703937556654</v>
      </c>
      <c r="F22" s="102">
        <v>217988700.65</v>
      </c>
      <c r="G22" s="103">
        <v>0.024501753265792507</v>
      </c>
      <c r="H22" s="102">
        <v>576300185.5000001</v>
      </c>
      <c r="I22" s="103">
        <v>0.06477567373926844</v>
      </c>
      <c r="J22" s="102">
        <v>30127031.050000004</v>
      </c>
      <c r="K22" s="103">
        <v>0.00338625387103508</v>
      </c>
      <c r="L22" s="102">
        <v>8896861309.690002</v>
      </c>
      <c r="O22" s="104"/>
      <c r="P22" s="110"/>
      <c r="Q22" s="104"/>
      <c r="R22" s="110"/>
      <c r="S22" s="104"/>
      <c r="T22" s="104"/>
    </row>
    <row r="23" spans="1:20" ht="16.5" customHeight="1">
      <c r="A23" s="23">
        <v>2004</v>
      </c>
      <c r="B23" s="102">
        <v>8710186465.069998</v>
      </c>
      <c r="C23" s="103">
        <v>0.870215968567134</v>
      </c>
      <c r="D23" s="102">
        <v>295742709.42</v>
      </c>
      <c r="E23" s="103">
        <v>0.0295470170881727</v>
      </c>
      <c r="F23" s="102">
        <v>214403785.25</v>
      </c>
      <c r="G23" s="103">
        <v>0.021420620372940447</v>
      </c>
      <c r="H23" s="102">
        <v>726802530.9600002</v>
      </c>
      <c r="I23" s="103">
        <v>0.07261327538426218</v>
      </c>
      <c r="J23" s="102">
        <v>62088402.779999994</v>
      </c>
      <c r="K23" s="103">
        <v>0.006203118587490518</v>
      </c>
      <c r="L23" s="102">
        <v>10009223893.48</v>
      </c>
      <c r="O23" s="104"/>
      <c r="P23" s="110"/>
      <c r="Q23" s="104"/>
      <c r="R23" s="110"/>
      <c r="S23" s="104"/>
      <c r="T23" s="104"/>
    </row>
    <row r="24" spans="1:20" ht="16.5" customHeight="1">
      <c r="A24" s="23">
        <v>2005</v>
      </c>
      <c r="B24" s="102">
        <v>8923591209.689997</v>
      </c>
      <c r="C24" s="103">
        <v>0.8703920604597606</v>
      </c>
      <c r="D24" s="102">
        <v>262230130.26000002</v>
      </c>
      <c r="E24" s="103">
        <v>0.02557748534511387</v>
      </c>
      <c r="F24" s="102">
        <v>34680057.13</v>
      </c>
      <c r="G24" s="103">
        <v>0.003382634375885036</v>
      </c>
      <c r="H24" s="102">
        <v>704213733.36</v>
      </c>
      <c r="I24" s="103">
        <v>0.0686878217502485</v>
      </c>
      <c r="J24" s="102">
        <v>327666083.81</v>
      </c>
      <c r="K24" s="103">
        <v>0.031959998068992024</v>
      </c>
      <c r="L24" s="102">
        <v>10252381214.249996</v>
      </c>
      <c r="O24" s="104"/>
      <c r="P24" s="110"/>
      <c r="Q24" s="104"/>
      <c r="R24" s="110"/>
      <c r="S24" s="104"/>
      <c r="T24" s="104"/>
    </row>
    <row r="25" spans="1:20" ht="16.5" customHeight="1">
      <c r="A25" s="23">
        <v>2006</v>
      </c>
      <c r="B25" s="102">
        <v>9266157005.09</v>
      </c>
      <c r="C25" s="103">
        <v>0.858664473925436</v>
      </c>
      <c r="D25" s="102">
        <v>343513333.84000003</v>
      </c>
      <c r="E25" s="103">
        <v>0.03183225752877596</v>
      </c>
      <c r="F25" s="102">
        <v>260841685.55</v>
      </c>
      <c r="G25" s="103">
        <v>0.024171346177016273</v>
      </c>
      <c r="H25" s="102">
        <v>808775129.9400002</v>
      </c>
      <c r="I25" s="103">
        <v>0.07494654699811674</v>
      </c>
      <c r="J25" s="102">
        <v>112072318.89</v>
      </c>
      <c r="K25" s="103">
        <v>0.010385375370655169</v>
      </c>
      <c r="L25" s="102">
        <v>10791359473.31</v>
      </c>
      <c r="O25" s="104"/>
      <c r="P25" s="110"/>
      <c r="Q25" s="104"/>
      <c r="R25" s="110"/>
      <c r="S25" s="104"/>
      <c r="T25" s="104"/>
    </row>
    <row r="26" spans="1:20" ht="16.5" customHeight="1">
      <c r="A26" s="23">
        <v>2007</v>
      </c>
      <c r="B26" s="102">
        <v>9484759713.109997</v>
      </c>
      <c r="C26" s="103">
        <v>0.8708702540397969</v>
      </c>
      <c r="D26" s="102">
        <v>281601524.38000005</v>
      </c>
      <c r="E26" s="103">
        <v>0.02585604680483703</v>
      </c>
      <c r="F26" s="102">
        <v>207761771</v>
      </c>
      <c r="G26" s="103">
        <v>0.019076239331655254</v>
      </c>
      <c r="H26" s="102">
        <v>767362397.96</v>
      </c>
      <c r="I26" s="103">
        <v>0.07045756631328409</v>
      </c>
      <c r="J26" s="102">
        <v>149642943.74</v>
      </c>
      <c r="K26" s="103">
        <v>0.01373989351042672</v>
      </c>
      <c r="L26" s="102">
        <v>10891128350.189997</v>
      </c>
      <c r="O26" s="104"/>
      <c r="P26" s="110"/>
      <c r="Q26" s="104"/>
      <c r="R26" s="110"/>
      <c r="S26" s="104"/>
      <c r="T26" s="104"/>
    </row>
    <row r="27" spans="1:20" ht="16.5" customHeight="1">
      <c r="A27" s="23">
        <v>2008</v>
      </c>
      <c r="B27" s="102">
        <v>12455288998.2</v>
      </c>
      <c r="C27" s="103">
        <v>0.8768763698708788</v>
      </c>
      <c r="D27" s="102">
        <v>296487595.77</v>
      </c>
      <c r="E27" s="103">
        <v>0.02087329862262642</v>
      </c>
      <c r="F27" s="102">
        <v>309433492.78999996</v>
      </c>
      <c r="G27" s="103">
        <v>0.021784714743541832</v>
      </c>
      <c r="H27" s="102">
        <v>872420559.3899999</v>
      </c>
      <c r="I27" s="103">
        <v>0.061420090150391585</v>
      </c>
      <c r="J27" s="102">
        <v>270525636.49</v>
      </c>
      <c r="K27" s="103">
        <v>0.019045526612561304</v>
      </c>
      <c r="L27" s="102">
        <v>14204156282.640001</v>
      </c>
      <c r="O27" s="104"/>
      <c r="P27" s="110"/>
      <c r="Q27" s="104"/>
      <c r="R27" s="110"/>
      <c r="S27" s="104"/>
      <c r="T27" s="104"/>
    </row>
    <row r="28" spans="1:19" ht="16.5" customHeight="1">
      <c r="A28" s="23">
        <v>2009</v>
      </c>
      <c r="B28" s="102">
        <v>11677097102.779995</v>
      </c>
      <c r="C28" s="103">
        <f>B28/L28</f>
        <v>0.8683305627128414</v>
      </c>
      <c r="D28" s="102">
        <v>223629933.98</v>
      </c>
      <c r="E28" s="103">
        <f>D28/L28</f>
        <v>0.016629535979970477</v>
      </c>
      <c r="F28" s="102">
        <v>268423029.27</v>
      </c>
      <c r="G28" s="103">
        <f>F28/L28</f>
        <v>0.019960433487841312</v>
      </c>
      <c r="H28" s="102">
        <v>743686329.09</v>
      </c>
      <c r="I28" s="103">
        <f>H28/L28</f>
        <v>0.05530189249405386</v>
      </c>
      <c r="J28" s="102">
        <v>534919107.46</v>
      </c>
      <c r="K28" s="103">
        <f>J28/L28</f>
        <v>0.03977757532529306</v>
      </c>
      <c r="L28" s="102">
        <f>J28+H28+F28+D28+B28</f>
        <v>13447755502.579994</v>
      </c>
      <c r="O28" s="104"/>
      <c r="P28" s="110"/>
      <c r="Q28" s="104"/>
      <c r="R28" s="110"/>
      <c r="S28" s="104"/>
    </row>
    <row r="31" ht="12.75">
      <c r="B31" s="97" t="s">
        <v>562</v>
      </c>
    </row>
    <row r="33" spans="1:12" ht="16.5" customHeight="1">
      <c r="A33" s="98" t="s">
        <v>556</v>
      </c>
      <c r="B33" s="99" t="s">
        <v>557</v>
      </c>
      <c r="C33" s="99" t="s">
        <v>333</v>
      </c>
      <c r="D33" s="99" t="s">
        <v>558</v>
      </c>
      <c r="E33" s="99" t="s">
        <v>333</v>
      </c>
      <c r="F33" s="99" t="s">
        <v>559</v>
      </c>
      <c r="G33" s="99" t="s">
        <v>333</v>
      </c>
      <c r="H33" s="98" t="s">
        <v>560</v>
      </c>
      <c r="I33" s="99" t="s">
        <v>333</v>
      </c>
      <c r="J33" s="99" t="s">
        <v>501</v>
      </c>
      <c r="K33" s="99" t="s">
        <v>333</v>
      </c>
      <c r="L33" s="99" t="s">
        <v>126</v>
      </c>
    </row>
    <row r="34" spans="1:12" ht="16.5" customHeight="1">
      <c r="A34" s="23">
        <v>2001</v>
      </c>
      <c r="B34" s="102">
        <v>3462216062</v>
      </c>
      <c r="C34" s="103">
        <v>0.8110850899636254</v>
      </c>
      <c r="D34" s="102">
        <v>23041965</v>
      </c>
      <c r="E34" s="103">
        <v>0.005397986122266365</v>
      </c>
      <c r="F34" s="102">
        <v>21170592</v>
      </c>
      <c r="G34" s="103">
        <v>0.004959584037913578</v>
      </c>
      <c r="H34" s="102">
        <v>762193003</v>
      </c>
      <c r="I34" s="103">
        <v>0.178557134892034</v>
      </c>
      <c r="J34" s="102">
        <v>876</v>
      </c>
      <c r="K34" s="103">
        <v>2.0521842833739813E-07</v>
      </c>
      <c r="L34" s="102">
        <v>4268622497</v>
      </c>
    </row>
    <row r="35" spans="1:12" ht="16.5" customHeight="1">
      <c r="A35" s="23">
        <v>2002</v>
      </c>
      <c r="B35" s="102">
        <v>3849105640.8500004</v>
      </c>
      <c r="C35" s="103">
        <v>0.7957078915792477</v>
      </c>
      <c r="D35" s="102">
        <v>14591145</v>
      </c>
      <c r="E35" s="103">
        <v>0.0030163602423531237</v>
      </c>
      <c r="F35" s="102">
        <v>40346524</v>
      </c>
      <c r="G35" s="103">
        <v>0.008340651190207904</v>
      </c>
      <c r="H35" s="102">
        <v>933143063.12</v>
      </c>
      <c r="I35" s="103">
        <v>0.19290437015208742</v>
      </c>
      <c r="J35" s="102">
        <v>148636</v>
      </c>
      <c r="K35" s="103">
        <v>3.072683610384236E-05</v>
      </c>
      <c r="L35" s="102">
        <v>4837335008.97</v>
      </c>
    </row>
    <row r="36" spans="1:17" ht="16.5" customHeight="1">
      <c r="A36" s="23">
        <v>2003</v>
      </c>
      <c r="B36" s="102">
        <v>4229242423.42</v>
      </c>
      <c r="C36" s="103">
        <v>0.86249918912241</v>
      </c>
      <c r="D36" s="102">
        <v>64458957</v>
      </c>
      <c r="E36" s="103">
        <v>0.013145569011676196</v>
      </c>
      <c r="F36" s="102">
        <v>204592</v>
      </c>
      <c r="G36" s="103">
        <v>4.1723887267317344E-05</v>
      </c>
      <c r="H36" s="102">
        <v>609568114</v>
      </c>
      <c r="I36" s="103">
        <v>0.12431351797864652</v>
      </c>
      <c r="J36" s="102"/>
      <c r="K36" s="103">
        <v>0</v>
      </c>
      <c r="L36" s="102">
        <v>4903474086.42</v>
      </c>
      <c r="N36" s="108"/>
      <c r="O36" s="108"/>
      <c r="P36" s="108"/>
      <c r="Q36" s="108"/>
    </row>
    <row r="37" spans="1:12" ht="16.5" customHeight="1">
      <c r="A37" s="23">
        <v>2004</v>
      </c>
      <c r="B37" s="102">
        <v>4644100306.240001</v>
      </c>
      <c r="C37" s="103">
        <v>0.8461287797654803</v>
      </c>
      <c r="D37" s="102">
        <v>149288505</v>
      </c>
      <c r="E37" s="103">
        <v>0.027199520302982644</v>
      </c>
      <c r="F37" s="102">
        <v>23528</v>
      </c>
      <c r="G37" s="103">
        <v>4.286668378711245E-06</v>
      </c>
      <c r="H37" s="102">
        <v>695232436</v>
      </c>
      <c r="I37" s="103">
        <v>0.12666741326315833</v>
      </c>
      <c r="J37" s="102"/>
      <c r="K37" s="103">
        <v>0</v>
      </c>
      <c r="L37" s="102">
        <v>5488644775.240001</v>
      </c>
    </row>
    <row r="38" spans="1:12" ht="16.5" customHeight="1">
      <c r="A38" s="23">
        <v>2005</v>
      </c>
      <c r="B38" s="102">
        <v>4953690788.150001</v>
      </c>
      <c r="C38" s="103">
        <v>0.8615291623815399</v>
      </c>
      <c r="D38" s="102">
        <v>143945950.76999998</v>
      </c>
      <c r="E38" s="103">
        <v>0.025034593336296318</v>
      </c>
      <c r="F38" s="102">
        <v>2809614.1</v>
      </c>
      <c r="G38" s="103">
        <v>0.000488638590034471</v>
      </c>
      <c r="H38" s="102">
        <v>648942769.69</v>
      </c>
      <c r="I38" s="103">
        <v>0.11286193359948832</v>
      </c>
      <c r="J38" s="102">
        <v>492604.4</v>
      </c>
      <c r="K38" s="103">
        <v>8.567209264104156E-05</v>
      </c>
      <c r="L38" s="102">
        <v>5749881727.110001</v>
      </c>
    </row>
    <row r="39" spans="1:12" ht="16.5" customHeight="1">
      <c r="A39" s="23">
        <v>2006</v>
      </c>
      <c r="B39" s="102">
        <v>3220918215.85</v>
      </c>
      <c r="C39" s="103">
        <v>0.8239362603656702</v>
      </c>
      <c r="D39" s="102">
        <v>109212355.11</v>
      </c>
      <c r="E39" s="103">
        <v>0.02793738102763787</v>
      </c>
      <c r="F39" s="102"/>
      <c r="G39" s="103">
        <v>0</v>
      </c>
      <c r="H39" s="102">
        <v>572815626.1200001</v>
      </c>
      <c r="I39" s="103">
        <v>0.14653075093363765</v>
      </c>
      <c r="J39" s="102">
        <v>6237523.54</v>
      </c>
      <c r="K39" s="103">
        <v>0.0015956076730542414</v>
      </c>
      <c r="L39" s="102">
        <v>3909183720.62</v>
      </c>
    </row>
    <row r="40" spans="1:12" ht="16.5" customHeight="1">
      <c r="A40" s="23">
        <v>2007</v>
      </c>
      <c r="B40" s="102">
        <v>2891803057.04</v>
      </c>
      <c r="C40" s="103">
        <v>0.7772322033334128</v>
      </c>
      <c r="D40" s="102">
        <v>34771995.5</v>
      </c>
      <c r="E40" s="103">
        <v>0.00934569683470346</v>
      </c>
      <c r="F40" s="102">
        <v>411004.15</v>
      </c>
      <c r="G40" s="103">
        <v>0.00011046591167610687</v>
      </c>
      <c r="H40" s="102">
        <v>782958911.5</v>
      </c>
      <c r="I40" s="103">
        <v>0.21043648820524022</v>
      </c>
      <c r="J40" s="102">
        <v>10697388.93</v>
      </c>
      <c r="K40" s="103">
        <v>0.0028751457149674606</v>
      </c>
      <c r="L40" s="102">
        <v>3720642357.12</v>
      </c>
    </row>
    <row r="41" spans="1:12" ht="16.5" customHeight="1">
      <c r="A41" s="23">
        <v>2008</v>
      </c>
      <c r="B41" s="102">
        <v>3425777749.7200003</v>
      </c>
      <c r="C41" s="103">
        <v>0.7861907313139107</v>
      </c>
      <c r="D41" s="102">
        <v>66023447.18</v>
      </c>
      <c r="E41" s="103">
        <v>0.01515189426008505</v>
      </c>
      <c r="F41" s="102">
        <v>866566.2399999998</v>
      </c>
      <c r="G41" s="103">
        <v>0.00019887056187846083</v>
      </c>
      <c r="H41" s="102">
        <v>841206710.1499999</v>
      </c>
      <c r="I41" s="103">
        <v>0.19305073678321702</v>
      </c>
      <c r="J41" s="102">
        <v>23564012.4</v>
      </c>
      <c r="K41" s="103">
        <v>0.005407767080908921</v>
      </c>
      <c r="L41" s="102">
        <v>4357438485.69</v>
      </c>
    </row>
    <row r="42" spans="1:12" ht="16.5" customHeight="1">
      <c r="A42" s="23">
        <v>2009</v>
      </c>
      <c r="B42" s="102">
        <v>3015488319.79</v>
      </c>
      <c r="C42" s="103">
        <f>B42/L42</f>
        <v>0.7950521259798978</v>
      </c>
      <c r="D42" s="102">
        <v>41121537.78</v>
      </c>
      <c r="E42" s="103">
        <f>D42/L42</f>
        <v>0.010841947495199882</v>
      </c>
      <c r="F42" s="102">
        <v>498143.71</v>
      </c>
      <c r="G42" s="103">
        <f>F42/L42</f>
        <v>0.00013133866680226268</v>
      </c>
      <c r="H42" s="102">
        <v>697349478.86</v>
      </c>
      <c r="I42" s="103">
        <f>H42/L42</f>
        <v>0.18386049850699723</v>
      </c>
      <c r="J42" s="102">
        <v>38360904.03</v>
      </c>
      <c r="K42" s="103">
        <f>J42/L42</f>
        <v>0.010114089351102607</v>
      </c>
      <c r="L42" s="102">
        <f>SUM(B42+D42+F42+H42+J42)</f>
        <v>3792818384.1700006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4.57421875" style="70" customWidth="1"/>
    <col min="2" max="8" width="8.140625" style="70" customWidth="1"/>
    <col min="9" max="16384" width="9.140625" style="70" customWidth="1"/>
  </cols>
  <sheetData>
    <row r="1" spans="1:7" ht="15">
      <c r="A1" s="253" t="s">
        <v>629</v>
      </c>
      <c r="B1" s="253"/>
      <c r="C1" s="253"/>
      <c r="D1" s="253"/>
      <c r="E1" s="253"/>
      <c r="F1" s="253"/>
      <c r="G1" s="253"/>
    </row>
    <row r="2" spans="7:8" ht="12.75">
      <c r="G2" s="118"/>
      <c r="H2" s="118"/>
    </row>
    <row r="3" spans="1:8" ht="14.25">
      <c r="A3" s="254" t="s">
        <v>563</v>
      </c>
      <c r="B3" s="254"/>
      <c r="C3" s="254"/>
      <c r="D3" s="254"/>
      <c r="E3" s="254"/>
      <c r="F3" s="254"/>
      <c r="G3" s="254"/>
      <c r="H3" s="254"/>
    </row>
    <row r="4" spans="1:7" ht="12.75">
      <c r="A4" s="119"/>
      <c r="B4" s="119"/>
      <c r="C4" s="119"/>
      <c r="D4" s="119"/>
      <c r="E4" s="119"/>
      <c r="F4" s="119"/>
      <c r="G4" s="119"/>
    </row>
    <row r="5" spans="1:8" ht="12.75">
      <c r="A5" s="3" t="s">
        <v>564</v>
      </c>
      <c r="B5" s="111" t="s">
        <v>565</v>
      </c>
      <c r="C5" s="111" t="s">
        <v>566</v>
      </c>
      <c r="D5" s="111" t="s">
        <v>567</v>
      </c>
      <c r="E5" s="111">
        <v>2006</v>
      </c>
      <c r="F5" s="111">
        <v>2007</v>
      </c>
      <c r="G5" s="111">
        <v>2008</v>
      </c>
      <c r="H5" s="111">
        <v>2009</v>
      </c>
    </row>
    <row r="6" spans="1:8" ht="12.75">
      <c r="A6" s="3"/>
      <c r="B6" s="112"/>
      <c r="C6" s="112"/>
      <c r="D6" s="112"/>
      <c r="E6" s="112"/>
      <c r="F6" s="112"/>
      <c r="G6" s="112"/>
      <c r="H6" s="112"/>
    </row>
    <row r="7" spans="1:8" ht="12.75">
      <c r="A7" s="3" t="s">
        <v>568</v>
      </c>
      <c r="B7" s="112">
        <v>24.89981662476344</v>
      </c>
      <c r="C7" s="112">
        <v>29.143885066820808</v>
      </c>
      <c r="D7" s="112">
        <v>32.889011832317486</v>
      </c>
      <c r="E7" s="112">
        <v>33.45</v>
      </c>
      <c r="F7" s="112">
        <v>33.52</v>
      </c>
      <c r="G7" s="112">
        <v>37.816921964437086</v>
      </c>
      <c r="H7" s="112">
        <v>29.279774897012423</v>
      </c>
    </row>
    <row r="8" spans="1:8" ht="12.75">
      <c r="A8" s="3" t="s">
        <v>569</v>
      </c>
      <c r="B8" s="112">
        <v>13.321644318574341</v>
      </c>
      <c r="C8" s="112">
        <v>12.723469158268832</v>
      </c>
      <c r="D8" s="112">
        <v>13.905251653016986</v>
      </c>
      <c r="E8" s="112">
        <v>14.74</v>
      </c>
      <c r="F8" s="112">
        <v>14.92</v>
      </c>
      <c r="G8" s="112">
        <v>14.970943041556737</v>
      </c>
      <c r="H8" s="112">
        <v>17.985309591007013</v>
      </c>
    </row>
    <row r="9" spans="1:9" ht="12.75">
      <c r="A9" s="3" t="s">
        <v>570</v>
      </c>
      <c r="B9" s="112">
        <v>20.00537727892434</v>
      </c>
      <c r="C9" s="112">
        <v>20.411826463476572</v>
      </c>
      <c r="D9" s="112">
        <v>15.783524343911456</v>
      </c>
      <c r="E9" s="112">
        <v>14.74</v>
      </c>
      <c r="F9" s="112">
        <v>16.89</v>
      </c>
      <c r="G9" s="112">
        <v>14.096331891106988</v>
      </c>
      <c r="H9" s="112">
        <v>16.689290978136775</v>
      </c>
      <c r="I9" s="120"/>
    </row>
    <row r="10" spans="1:9" ht="12.75">
      <c r="A10" s="3" t="s">
        <v>571</v>
      </c>
      <c r="B10" s="112">
        <v>9.988474967725253</v>
      </c>
      <c r="C10" s="112">
        <v>8.547013710422744</v>
      </c>
      <c r="D10" s="112">
        <v>9.361424467685344</v>
      </c>
      <c r="E10" s="112">
        <v>12.32</v>
      </c>
      <c r="F10" s="112">
        <v>13.76</v>
      </c>
      <c r="G10" s="112">
        <v>15.746214774030626</v>
      </c>
      <c r="H10" s="112">
        <v>14.47724525588782</v>
      </c>
      <c r="I10" s="120"/>
    </row>
    <row r="11" spans="1:9" ht="12.75">
      <c r="A11" s="3" t="s">
        <v>572</v>
      </c>
      <c r="B11" s="112">
        <v>15.675511908446833</v>
      </c>
      <c r="C11" s="112">
        <v>14.851110821002445</v>
      </c>
      <c r="D11" s="112">
        <v>14.619916846444792</v>
      </c>
      <c r="E11" s="112">
        <v>13.52</v>
      </c>
      <c r="F11" s="112">
        <v>10.57</v>
      </c>
      <c r="G11" s="112">
        <v>7.748701914332534</v>
      </c>
      <c r="H11" s="112">
        <v>7.814123617279946</v>
      </c>
      <c r="I11" s="120"/>
    </row>
    <row r="12" spans="1:9" ht="12.75">
      <c r="A12" s="3" t="s">
        <v>573</v>
      </c>
      <c r="B12" s="112">
        <v>3.8783703261862987</v>
      </c>
      <c r="C12" s="112">
        <v>3.8813685631568053</v>
      </c>
      <c r="D12" s="112">
        <v>3.485276090868952</v>
      </c>
      <c r="E12" s="112">
        <v>3.49</v>
      </c>
      <c r="F12" s="112">
        <v>3.67</v>
      </c>
      <c r="G12" s="112">
        <v>2.9567789191526495</v>
      </c>
      <c r="H12" s="112">
        <v>3.6119077533675332</v>
      </c>
      <c r="I12" s="120"/>
    </row>
    <row r="13" spans="1:9" ht="12.75">
      <c r="A13" s="3" t="s">
        <v>574</v>
      </c>
      <c r="B13" s="112">
        <v>3.4531282888440686</v>
      </c>
      <c r="C13" s="112">
        <v>2.1232978857662976</v>
      </c>
      <c r="D13" s="112">
        <v>1.3743235521694694</v>
      </c>
      <c r="E13" s="112">
        <v>1.44</v>
      </c>
      <c r="F13" s="112">
        <v>1.5</v>
      </c>
      <c r="G13" s="112">
        <v>1.3625772674138101</v>
      </c>
      <c r="H13" s="112">
        <v>3.3585182844226167</v>
      </c>
      <c r="I13" s="120"/>
    </row>
    <row r="14" spans="1:9" ht="12.75">
      <c r="A14" s="3" t="s">
        <v>575</v>
      </c>
      <c r="B14" s="112">
        <v>2.0838107921691664</v>
      </c>
      <c r="C14" s="112">
        <v>1.8000367612004309</v>
      </c>
      <c r="D14" s="112">
        <v>1.7235750967207482</v>
      </c>
      <c r="E14" s="112">
        <v>1.55</v>
      </c>
      <c r="F14" s="112">
        <v>1.57</v>
      </c>
      <c r="G14" s="112">
        <v>1.7855323907188299</v>
      </c>
      <c r="H14" s="112">
        <v>1.8708971972001256</v>
      </c>
      <c r="I14" s="120"/>
    </row>
    <row r="15" spans="1:9" ht="12.75">
      <c r="A15" s="3" t="s">
        <v>576</v>
      </c>
      <c r="B15" s="112">
        <v>2.917247184062806</v>
      </c>
      <c r="C15" s="112">
        <v>2.6097969256330895</v>
      </c>
      <c r="D15" s="112">
        <v>2.779505601717634</v>
      </c>
      <c r="E15" s="112">
        <v>1.84</v>
      </c>
      <c r="F15" s="112">
        <v>1.56</v>
      </c>
      <c r="G15" s="112">
        <v>1.6276986988580335</v>
      </c>
      <c r="H15" s="112">
        <v>1.6759793627486166</v>
      </c>
      <c r="I15" s="120"/>
    </row>
    <row r="16" spans="1:9" ht="12.75">
      <c r="A16" s="3" t="s">
        <v>577</v>
      </c>
      <c r="B16" s="112">
        <v>1.5299729464533653</v>
      </c>
      <c r="C16" s="112">
        <v>1.348610230257665</v>
      </c>
      <c r="D16" s="112">
        <v>1.0723141358813078</v>
      </c>
      <c r="E16" s="112">
        <v>1.08</v>
      </c>
      <c r="F16" s="112">
        <v>1</v>
      </c>
      <c r="G16" s="112">
        <v>1.0838593196937762</v>
      </c>
      <c r="H16" s="112">
        <v>1.4692039818510685</v>
      </c>
      <c r="I16" s="121"/>
    </row>
    <row r="17" spans="1:9" ht="12.75">
      <c r="A17" s="3" t="s">
        <v>578</v>
      </c>
      <c r="B17" s="112">
        <v>0.08754868792368109</v>
      </c>
      <c r="C17" s="112">
        <v>0.2220171172509537</v>
      </c>
      <c r="D17" s="112">
        <v>0.35154481186215353</v>
      </c>
      <c r="E17" s="112">
        <v>0.23</v>
      </c>
      <c r="F17" s="112">
        <v>0.35</v>
      </c>
      <c r="G17" s="112">
        <v>0.2766797169785717</v>
      </c>
      <c r="H17" s="112">
        <v>1.2782317838609283</v>
      </c>
      <c r="I17" s="120"/>
    </row>
    <row r="18" spans="1:9" ht="12.75">
      <c r="A18" s="3" t="s">
        <v>579</v>
      </c>
      <c r="B18" s="112">
        <v>2.159096675926417</v>
      </c>
      <c r="C18" s="112">
        <v>2.33756729674336</v>
      </c>
      <c r="D18" s="112">
        <v>2.654331567403664</v>
      </c>
      <c r="E18" s="112">
        <v>1.6</v>
      </c>
      <c r="F18" s="112">
        <v>0.69</v>
      </c>
      <c r="G18" s="112">
        <v>0.5277601017203524</v>
      </c>
      <c r="H18" s="112">
        <v>0.489517297225136</v>
      </c>
      <c r="I18" s="120"/>
    </row>
    <row r="19" spans="1:9" ht="12.75">
      <c r="A19" s="3"/>
      <c r="B19" s="112"/>
      <c r="C19" s="112"/>
      <c r="D19" s="112"/>
      <c r="E19" s="112"/>
      <c r="F19" s="112"/>
      <c r="G19" s="112"/>
      <c r="H19" s="112"/>
      <c r="I19" s="120"/>
    </row>
    <row r="20" spans="1:9" ht="12.75">
      <c r="A20" s="113" t="s">
        <v>126</v>
      </c>
      <c r="B20" s="114">
        <v>100</v>
      </c>
      <c r="C20" s="114">
        <v>100.00000000000001</v>
      </c>
      <c r="D20" s="114">
        <v>99.99999999999999</v>
      </c>
      <c r="E20" s="114">
        <v>100</v>
      </c>
      <c r="F20" s="114">
        <v>100</v>
      </c>
      <c r="G20" s="114">
        <v>100</v>
      </c>
      <c r="H20" s="114">
        <v>100</v>
      </c>
      <c r="I20" s="120"/>
    </row>
    <row r="21" ht="12.75">
      <c r="I21" s="120"/>
    </row>
    <row r="22" spans="1:7" ht="14.25">
      <c r="A22" s="254" t="s">
        <v>580</v>
      </c>
      <c r="B22" s="254"/>
      <c r="C22" s="254"/>
      <c r="D22" s="254"/>
      <c r="E22" s="254"/>
      <c r="F22" s="254"/>
      <c r="G22" s="254"/>
    </row>
    <row r="23" spans="1:7" ht="12.75">
      <c r="A23" s="255"/>
      <c r="B23" s="252"/>
      <c r="C23" s="252"/>
      <c r="D23" s="252"/>
      <c r="E23" s="252"/>
      <c r="F23" s="252"/>
      <c r="G23" s="252"/>
    </row>
    <row r="24" spans="1:8" ht="12.75">
      <c r="A24" s="3" t="s">
        <v>564</v>
      </c>
      <c r="B24" s="111" t="s">
        <v>565</v>
      </c>
      <c r="C24" s="111" t="s">
        <v>566</v>
      </c>
      <c r="D24" s="111" t="s">
        <v>567</v>
      </c>
      <c r="E24" s="111">
        <v>2006</v>
      </c>
      <c r="F24" s="111">
        <v>2007</v>
      </c>
      <c r="G24" s="111">
        <v>2008</v>
      </c>
      <c r="H24" s="111">
        <v>2009</v>
      </c>
    </row>
    <row r="25" spans="1:8" ht="12.75">
      <c r="A25" s="3"/>
      <c r="B25" s="112"/>
      <c r="C25" s="112"/>
      <c r="D25" s="112"/>
      <c r="E25" s="112"/>
      <c r="F25" s="112"/>
      <c r="G25" s="112"/>
      <c r="H25" s="112"/>
    </row>
    <row r="26" spans="1:8" ht="12.75">
      <c r="A26" s="3" t="s">
        <v>568</v>
      </c>
      <c r="B26" s="112">
        <v>27.026744872738366</v>
      </c>
      <c r="C26" s="112">
        <v>31.216041291323215</v>
      </c>
      <c r="D26" s="112">
        <v>33.44901587547006</v>
      </c>
      <c r="E26" s="112">
        <v>33.39</v>
      </c>
      <c r="F26" s="112">
        <v>32.78</v>
      </c>
      <c r="G26" s="112">
        <v>37.465060171611086</v>
      </c>
      <c r="H26" s="112">
        <v>28.136722994846004</v>
      </c>
    </row>
    <row r="27" spans="1:8" ht="12.75">
      <c r="A27" s="3" t="s">
        <v>569</v>
      </c>
      <c r="B27" s="112">
        <v>13.020235802726035</v>
      </c>
      <c r="C27" s="112">
        <v>12.843764794894257</v>
      </c>
      <c r="D27" s="112">
        <v>13.981141066472006</v>
      </c>
      <c r="E27" s="112">
        <v>14.11</v>
      </c>
      <c r="F27" s="112">
        <v>15.43</v>
      </c>
      <c r="G27" s="112">
        <v>15.96426668069607</v>
      </c>
      <c r="H27" s="112">
        <v>18.757556576137297</v>
      </c>
    </row>
    <row r="28" spans="1:8" ht="12.75">
      <c r="A28" s="3" t="s">
        <v>570</v>
      </c>
      <c r="B28" s="112">
        <v>19.60635119901308</v>
      </c>
      <c r="C28" s="112">
        <v>19.828335207860135</v>
      </c>
      <c r="D28" s="112">
        <v>16.400306608680225</v>
      </c>
      <c r="E28" s="112">
        <v>16.08</v>
      </c>
      <c r="F28" s="112">
        <v>16.84</v>
      </c>
      <c r="G28" s="112">
        <v>11.781890703246063</v>
      </c>
      <c r="H28" s="112">
        <v>17.435800107893833</v>
      </c>
    </row>
    <row r="29" spans="1:8" ht="12.75">
      <c r="A29" s="3" t="s">
        <v>571</v>
      </c>
      <c r="B29" s="112">
        <v>9.814476128332265</v>
      </c>
      <c r="C29" s="112">
        <v>8.403807699026427</v>
      </c>
      <c r="D29" s="112">
        <v>8.985044830053127</v>
      </c>
      <c r="E29" s="112">
        <v>12.85</v>
      </c>
      <c r="F29" s="112">
        <v>14.04</v>
      </c>
      <c r="G29" s="112">
        <v>16.27454161219379</v>
      </c>
      <c r="H29" s="112">
        <v>13.627666568334096</v>
      </c>
    </row>
    <row r="30" spans="1:8" ht="12.75">
      <c r="A30" s="3" t="s">
        <v>572</v>
      </c>
      <c r="B30" s="112">
        <v>15.695474029772836</v>
      </c>
      <c r="C30" s="112">
        <v>15.523342319089508</v>
      </c>
      <c r="D30" s="112">
        <v>15.0649942151077</v>
      </c>
      <c r="E30" s="112">
        <v>13.41</v>
      </c>
      <c r="F30" s="112">
        <v>9.92</v>
      </c>
      <c r="G30" s="112">
        <v>7.630933991524344</v>
      </c>
      <c r="H30" s="112">
        <v>7.057762407556208</v>
      </c>
    </row>
    <row r="31" spans="1:8" ht="12.75">
      <c r="A31" s="3" t="s">
        <v>573</v>
      </c>
      <c r="B31" s="112">
        <v>2.5451582207844567</v>
      </c>
      <c r="C31" s="112">
        <v>2.4416103522596786</v>
      </c>
      <c r="D31" s="112">
        <v>2.444613647626566</v>
      </c>
      <c r="E31" s="112">
        <v>3.02</v>
      </c>
      <c r="F31" s="112">
        <v>3.96</v>
      </c>
      <c r="G31" s="112">
        <v>3.560031580351957</v>
      </c>
      <c r="H31" s="112">
        <v>4.259980018712983</v>
      </c>
    </row>
    <row r="32" spans="1:8" ht="12.75">
      <c r="A32" s="3" t="s">
        <v>574</v>
      </c>
      <c r="B32" s="112">
        <v>4.650512213076119</v>
      </c>
      <c r="C32" s="112">
        <v>2.8388067588237447</v>
      </c>
      <c r="D32" s="112">
        <v>1.644748990692823</v>
      </c>
      <c r="E32" s="112">
        <v>1.56</v>
      </c>
      <c r="F32" s="112">
        <v>1.65</v>
      </c>
      <c r="G32" s="112">
        <v>1.579098385460213</v>
      </c>
      <c r="H32" s="112">
        <v>3.381631663009986</v>
      </c>
    </row>
    <row r="33" spans="1:8" ht="12.75">
      <c r="A33" s="3" t="s">
        <v>575</v>
      </c>
      <c r="B33" s="112">
        <v>1.2560064987639419</v>
      </c>
      <c r="C33" s="112">
        <v>1.1067892210895576</v>
      </c>
      <c r="D33" s="112">
        <v>1.279500678441158</v>
      </c>
      <c r="E33" s="112">
        <v>1.38</v>
      </c>
      <c r="F33" s="112">
        <v>1.74</v>
      </c>
      <c r="G33" s="112">
        <v>2.1756690344786866</v>
      </c>
      <c r="H33" s="112">
        <v>2.2012855947762104</v>
      </c>
    </row>
    <row r="34" spans="1:8" ht="12.75">
      <c r="A34" s="3" t="s">
        <v>578</v>
      </c>
      <c r="B34" s="112">
        <v>0.08585458916346302</v>
      </c>
      <c r="C34" s="112">
        <v>0.1800206990106932</v>
      </c>
      <c r="D34" s="112">
        <v>0.38353516625130124</v>
      </c>
      <c r="E34" s="112">
        <v>0.31</v>
      </c>
      <c r="F34" s="112">
        <v>0.45</v>
      </c>
      <c r="G34" s="112">
        <v>0.3413140993696406</v>
      </c>
      <c r="H34" s="112">
        <v>1.6732443899200384</v>
      </c>
    </row>
    <row r="35" spans="1:8" ht="12.75">
      <c r="A35" s="3" t="s">
        <v>577</v>
      </c>
      <c r="B35" s="112">
        <v>1.5553453310078937</v>
      </c>
      <c r="C35" s="112">
        <v>1.2252521896720787</v>
      </c>
      <c r="D35" s="112">
        <v>0.9784749781948312</v>
      </c>
      <c r="E35" s="112">
        <v>0.92</v>
      </c>
      <c r="F35" s="112">
        <v>1.03</v>
      </c>
      <c r="G35" s="112">
        <v>1.1626808257914245</v>
      </c>
      <c r="H35" s="112">
        <v>1.4870827631797294</v>
      </c>
    </row>
    <row r="36" spans="1:8" ht="12.75">
      <c r="A36" s="3" t="s">
        <v>576</v>
      </c>
      <c r="B36" s="112">
        <v>2.7444617873951542</v>
      </c>
      <c r="C36" s="112">
        <v>2.2936627737153747</v>
      </c>
      <c r="D36" s="112">
        <v>2.6554324058330003</v>
      </c>
      <c r="E36" s="112">
        <v>1.71</v>
      </c>
      <c r="F36" s="112">
        <v>1.44</v>
      </c>
      <c r="G36" s="112">
        <v>1.474536432588936</v>
      </c>
      <c r="H36" s="112">
        <v>1.3899929631490802</v>
      </c>
    </row>
    <row r="37" spans="1:8" ht="12.75">
      <c r="A37" s="3" t="s">
        <v>579</v>
      </c>
      <c r="B37" s="112">
        <v>1.9993793272263884</v>
      </c>
      <c r="C37" s="112">
        <v>2.098566693235329</v>
      </c>
      <c r="D37" s="112">
        <v>2.733191537177197</v>
      </c>
      <c r="E37" s="112">
        <v>1.26</v>
      </c>
      <c r="F37" s="112">
        <v>0.72</v>
      </c>
      <c r="G37" s="112">
        <v>0.5899764826877862</v>
      </c>
      <c r="H37" s="112">
        <v>0.5912739524845354</v>
      </c>
    </row>
    <row r="38" spans="1:8" ht="12.75">
      <c r="A38" s="3"/>
      <c r="B38" s="112"/>
      <c r="C38" s="112"/>
      <c r="D38" s="112"/>
      <c r="E38" s="112"/>
      <c r="F38" s="112"/>
      <c r="G38" s="112"/>
      <c r="H38" s="112"/>
    </row>
    <row r="39" spans="1:8" ht="12.75">
      <c r="A39" s="3" t="s">
        <v>126</v>
      </c>
      <c r="B39" s="114">
        <v>100</v>
      </c>
      <c r="C39" s="114">
        <v>99.99999999999999</v>
      </c>
      <c r="D39" s="114">
        <v>99.99999999999999</v>
      </c>
      <c r="E39" s="114">
        <v>99.99999999999999</v>
      </c>
      <c r="F39" s="114">
        <v>100</v>
      </c>
      <c r="G39" s="114">
        <v>100</v>
      </c>
      <c r="H39" s="114">
        <v>100</v>
      </c>
    </row>
    <row r="40" spans="1:8" ht="12.75">
      <c r="A40" s="256"/>
      <c r="B40" s="257"/>
      <c r="C40" s="257"/>
      <c r="D40" s="257"/>
      <c r="E40" s="257"/>
      <c r="F40" s="257"/>
      <c r="G40" s="122"/>
      <c r="H40" s="122"/>
    </row>
    <row r="41" spans="1:7" ht="14.25">
      <c r="A41" s="254" t="s">
        <v>581</v>
      </c>
      <c r="B41" s="254"/>
      <c r="C41" s="254"/>
      <c r="D41" s="254"/>
      <c r="E41" s="254"/>
      <c r="F41" s="254"/>
      <c r="G41" s="254"/>
    </row>
    <row r="42" spans="1:7" ht="12.75">
      <c r="A42" s="252"/>
      <c r="B42" s="252"/>
      <c r="C42" s="252"/>
      <c r="D42" s="252"/>
      <c r="E42" s="252"/>
      <c r="F42" s="252"/>
      <c r="G42" s="252"/>
    </row>
    <row r="43" spans="1:8" ht="12.75">
      <c r="A43" s="115" t="s">
        <v>564</v>
      </c>
      <c r="B43" s="111" t="s">
        <v>565</v>
      </c>
      <c r="C43" s="111" t="s">
        <v>566</v>
      </c>
      <c r="D43" s="111" t="s">
        <v>567</v>
      </c>
      <c r="E43" s="111">
        <v>2006</v>
      </c>
      <c r="F43" s="111">
        <v>2007</v>
      </c>
      <c r="G43" s="111">
        <v>2008</v>
      </c>
      <c r="H43" s="111">
        <v>2009</v>
      </c>
    </row>
    <row r="44" spans="1:8" ht="12.75">
      <c r="A44" s="3"/>
      <c r="B44" s="112"/>
      <c r="C44" s="112"/>
      <c r="D44" s="112"/>
      <c r="E44" s="112"/>
      <c r="F44" s="112"/>
      <c r="G44" s="112"/>
      <c r="H44" s="112"/>
    </row>
    <row r="45" spans="1:8" ht="12.75">
      <c r="A45" s="3" t="s">
        <v>568</v>
      </c>
      <c r="B45" s="112">
        <v>21.725772757370283</v>
      </c>
      <c r="C45" s="112">
        <v>26.0949722650494</v>
      </c>
      <c r="D45" s="112">
        <v>31.959862090993717</v>
      </c>
      <c r="E45" s="112">
        <v>33.64</v>
      </c>
      <c r="F45" s="112">
        <v>35.64</v>
      </c>
      <c r="G45" s="112">
        <v>38.6848481282075</v>
      </c>
      <c r="H45" s="112">
        <v>32.951586441165134</v>
      </c>
    </row>
    <row r="46" spans="1:8" ht="12.75">
      <c r="A46" s="3" t="s">
        <v>571</v>
      </c>
      <c r="B46" s="112">
        <v>10.248135795322362</v>
      </c>
      <c r="C46" s="112">
        <v>8.75772304884757</v>
      </c>
      <c r="D46" s="112">
        <v>9.985907535658892</v>
      </c>
      <c r="E46" s="112">
        <v>10.99</v>
      </c>
      <c r="F46" s="112">
        <v>12.94</v>
      </c>
      <c r="G46" s="112">
        <v>14.443007960409169</v>
      </c>
      <c r="H46" s="112">
        <v>17.206336408016174</v>
      </c>
    </row>
    <row r="47" spans="1:8" ht="12.75">
      <c r="A47" s="3" t="s">
        <v>569</v>
      </c>
      <c r="B47" s="112">
        <v>13.771440334128346</v>
      </c>
      <c r="C47" s="112">
        <v>12.546469530075546</v>
      </c>
      <c r="D47" s="112">
        <v>13.779337153393042</v>
      </c>
      <c r="E47" s="112">
        <v>16.29</v>
      </c>
      <c r="F47" s="112">
        <v>13.45</v>
      </c>
      <c r="G47" s="112">
        <v>12.520743579499769</v>
      </c>
      <c r="H47" s="112">
        <v>15.504630113929629</v>
      </c>
    </row>
    <row r="48" spans="1:8" ht="12.75">
      <c r="A48" s="3" t="s">
        <v>570</v>
      </c>
      <c r="B48" s="112">
        <v>20.60084930910595</v>
      </c>
      <c r="C48" s="112">
        <v>21.27035918682304</v>
      </c>
      <c r="D48" s="112">
        <v>14.7601690864444</v>
      </c>
      <c r="E48" s="112">
        <v>11.47</v>
      </c>
      <c r="F48" s="112">
        <v>17.06</v>
      </c>
      <c r="G48" s="112">
        <v>19.80528950573986</v>
      </c>
      <c r="H48" s="112">
        <v>14.291288896811968</v>
      </c>
    </row>
    <row r="49" spans="1:8" ht="12.75">
      <c r="A49" s="3" t="s">
        <v>572</v>
      </c>
      <c r="B49" s="112">
        <v>15.645722164088843</v>
      </c>
      <c r="C49" s="112">
        <v>13.862008164486378</v>
      </c>
      <c r="D49" s="112">
        <v>13.881451603168795</v>
      </c>
      <c r="E49" s="112">
        <v>13.77</v>
      </c>
      <c r="F49" s="112">
        <v>12.42</v>
      </c>
      <c r="G49" s="112">
        <v>8.039196260527913</v>
      </c>
      <c r="H49" s="112">
        <v>10.243773413714635</v>
      </c>
    </row>
    <row r="50" spans="1:8" ht="12.75">
      <c r="A50" s="3" t="s">
        <v>574</v>
      </c>
      <c r="B50" s="112">
        <v>1.6662560211771058</v>
      </c>
      <c r="C50" s="112">
        <v>1.0705181155563377</v>
      </c>
      <c r="D50" s="112">
        <v>0.9256379947637983</v>
      </c>
      <c r="E50" s="112">
        <v>1.15</v>
      </c>
      <c r="F50" s="112">
        <v>1.07</v>
      </c>
      <c r="G50" s="112">
        <v>0.8284915917513036</v>
      </c>
      <c r="H50" s="112">
        <v>3.2842714631185044</v>
      </c>
    </row>
    <row r="51" spans="1:8" ht="12.75">
      <c r="A51" s="3" t="s">
        <v>576</v>
      </c>
      <c r="B51" s="112">
        <v>3.175097174625589</v>
      </c>
      <c r="C51" s="112">
        <v>3.074947902747981</v>
      </c>
      <c r="D51" s="112">
        <v>2.985365861605101</v>
      </c>
      <c r="E51" s="112">
        <v>2.15</v>
      </c>
      <c r="F51" s="112">
        <v>1.91</v>
      </c>
      <c r="G51" s="112">
        <v>2.005499133311733</v>
      </c>
      <c r="H51" s="112">
        <v>2.5946499511357417</v>
      </c>
    </row>
    <row r="52" spans="1:8" ht="12.75">
      <c r="A52" s="3" t="s">
        <v>573</v>
      </c>
      <c r="B52" s="112">
        <v>5.867940830557589</v>
      </c>
      <c r="C52" s="112">
        <v>5.999788574870507</v>
      </c>
      <c r="D52" s="112">
        <v>5.211926553070326</v>
      </c>
      <c r="E52" s="112">
        <v>4.66</v>
      </c>
      <c r="F52" s="112">
        <v>2.83</v>
      </c>
      <c r="G52" s="112">
        <v>1.4687549884671052</v>
      </c>
      <c r="H52" s="112">
        <v>1.5301131989552803</v>
      </c>
    </row>
    <row r="53" spans="1:8" ht="12.75">
      <c r="A53" s="3" t="s">
        <v>577</v>
      </c>
      <c r="B53" s="112">
        <v>1.4921093929117177</v>
      </c>
      <c r="C53" s="112">
        <v>1.5301158046009162</v>
      </c>
      <c r="D53" s="112">
        <v>1.228010563713482</v>
      </c>
      <c r="E53" s="112">
        <v>1.46</v>
      </c>
      <c r="F53" s="112">
        <v>0.92</v>
      </c>
      <c r="G53" s="112">
        <v>0.8894328465592858</v>
      </c>
      <c r="H53" s="112">
        <v>1.4117721928364682</v>
      </c>
    </row>
    <row r="54" spans="1:8" ht="12.75">
      <c r="A54" s="3" t="s">
        <v>575</v>
      </c>
      <c r="B54" s="112">
        <v>3.319154364941886</v>
      </c>
      <c r="C54" s="112">
        <v>2.8200618258126036</v>
      </c>
      <c r="D54" s="112">
        <v>2.4603762607805053</v>
      </c>
      <c r="E54" s="112">
        <v>1.97</v>
      </c>
      <c r="F54" s="112">
        <v>1.09</v>
      </c>
      <c r="G54" s="112">
        <v>0.8231948835823191</v>
      </c>
      <c r="H54" s="112">
        <v>0.8095946176980442</v>
      </c>
    </row>
    <row r="55" spans="1:8" ht="12.75">
      <c r="A55" s="3" t="s">
        <v>579</v>
      </c>
      <c r="B55" s="112">
        <v>2.397445041293368</v>
      </c>
      <c r="C55" s="112">
        <v>2.689226107313859</v>
      </c>
      <c r="D55" s="112">
        <v>2.523488368302125</v>
      </c>
      <c r="E55" s="112">
        <v>2.43</v>
      </c>
      <c r="F55" s="112">
        <v>0.63</v>
      </c>
      <c r="G55" s="112">
        <v>0.37429295650107436</v>
      </c>
      <c r="H55" s="112">
        <v>0.16264564706849033</v>
      </c>
    </row>
    <row r="56" spans="1:8" ht="12.75">
      <c r="A56" s="3" t="s">
        <v>578</v>
      </c>
      <c r="B56" s="112">
        <v>0.09007681447696193</v>
      </c>
      <c r="C56" s="112">
        <v>0.28380947381586535</v>
      </c>
      <c r="D56" s="112">
        <v>0.298466928105814</v>
      </c>
      <c r="E56" s="112">
        <v>0.02</v>
      </c>
      <c r="F56" s="112">
        <v>0.04</v>
      </c>
      <c r="G56" s="112">
        <v>0.11724816544296249</v>
      </c>
      <c r="H56" s="112">
        <v>0.009337655549930572</v>
      </c>
    </row>
    <row r="57" spans="1:8" ht="12.75">
      <c r="A57" s="3"/>
      <c r="B57" s="112"/>
      <c r="C57" s="112"/>
      <c r="D57" s="112"/>
      <c r="E57" s="112"/>
      <c r="F57" s="112"/>
      <c r="G57" s="112"/>
      <c r="H57" s="112"/>
    </row>
    <row r="58" spans="1:8" ht="12.75">
      <c r="A58" s="113" t="s">
        <v>126</v>
      </c>
      <c r="B58" s="114">
        <f>SUM(B45:B56)</f>
        <v>99.99999999999999</v>
      </c>
      <c r="C58" s="114">
        <f>SUM(C45:C56)</f>
        <v>100</v>
      </c>
      <c r="D58" s="114">
        <f>SUM(D45:D56)</f>
        <v>100</v>
      </c>
      <c r="E58" s="114">
        <f>SUM(E45:E56)</f>
        <v>100</v>
      </c>
      <c r="F58" s="114">
        <f>SUM(F45:F56)</f>
        <v>100</v>
      </c>
      <c r="G58" s="114">
        <v>100</v>
      </c>
      <c r="H58" s="114">
        <v>100</v>
      </c>
    </row>
    <row r="59" spans="7:8" ht="12.75">
      <c r="G59" s="118"/>
      <c r="H59" s="118"/>
    </row>
    <row r="60" spans="7:8" ht="12.75">
      <c r="G60" s="118"/>
      <c r="H60" s="118"/>
    </row>
  </sheetData>
  <sheetProtection/>
  <mergeCells count="7">
    <mergeCell ref="A42:G42"/>
    <mergeCell ref="A1:G1"/>
    <mergeCell ref="A3:H3"/>
    <mergeCell ref="A22:G22"/>
    <mergeCell ref="A23:G23"/>
    <mergeCell ref="A40:F40"/>
    <mergeCell ref="A41:G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45"/>
  <sheetViews>
    <sheetView zoomScale="55" zoomScaleNormal="55" zoomScalePageLayoutView="0" workbookViewId="0" topLeftCell="B1">
      <selection activeCell="B1" sqref="B1"/>
    </sheetView>
  </sheetViews>
  <sheetFormatPr defaultColWidth="9.140625" defaultRowHeight="12.75"/>
  <cols>
    <col min="1" max="1" width="0.9921875" style="0" customWidth="1"/>
    <col min="2" max="2" width="34.140625" style="0" customWidth="1"/>
    <col min="3" max="28" width="14.7109375" style="0" customWidth="1"/>
  </cols>
  <sheetData>
    <row r="1" s="1" customFormat="1" ht="32.25" customHeight="1">
      <c r="B1" s="116" t="s">
        <v>631</v>
      </c>
    </row>
    <row r="2" spans="2:5" s="1" customFormat="1" ht="31.5" customHeight="1">
      <c r="B2" s="235" t="s">
        <v>582</v>
      </c>
      <c r="C2" s="235"/>
      <c r="D2" s="235"/>
      <c r="E2" s="235"/>
    </row>
    <row r="3" s="1" customFormat="1" ht="18" customHeight="1"/>
    <row r="4" spans="2:28" s="1" customFormat="1" ht="18" customHeight="1">
      <c r="B4" s="3" t="s">
        <v>583</v>
      </c>
      <c r="C4" s="4" t="s">
        <v>104</v>
      </c>
      <c r="D4" s="4" t="s">
        <v>127</v>
      </c>
      <c r="E4" s="4" t="s">
        <v>105</v>
      </c>
      <c r="F4" s="4" t="s">
        <v>106</v>
      </c>
      <c r="G4" s="4" t="s">
        <v>107</v>
      </c>
      <c r="H4" s="4" t="s">
        <v>108</v>
      </c>
      <c r="I4" s="4" t="s">
        <v>128</v>
      </c>
      <c r="J4" s="4" t="s">
        <v>584</v>
      </c>
      <c r="K4" s="4" t="s">
        <v>374</v>
      </c>
      <c r="L4" s="4" t="s">
        <v>375</v>
      </c>
      <c r="M4" s="4" t="s">
        <v>132</v>
      </c>
      <c r="N4" s="4" t="s">
        <v>585</v>
      </c>
      <c r="O4" s="4" t="s">
        <v>376</v>
      </c>
      <c r="P4" s="4" t="s">
        <v>117</v>
      </c>
      <c r="Q4" s="4" t="s">
        <v>586</v>
      </c>
      <c r="R4" s="4" t="s">
        <v>119</v>
      </c>
      <c r="S4" s="4" t="s">
        <v>587</v>
      </c>
      <c r="T4" s="4" t="s">
        <v>120</v>
      </c>
      <c r="U4" s="4" t="s">
        <v>377</v>
      </c>
      <c r="V4" s="4" t="s">
        <v>2</v>
      </c>
      <c r="W4" s="4" t="s">
        <v>124</v>
      </c>
      <c r="X4" s="4" t="s">
        <v>126</v>
      </c>
      <c r="Y4" s="4" t="s">
        <v>123</v>
      </c>
      <c r="Z4" s="4" t="s">
        <v>459</v>
      </c>
      <c r="AA4" s="4" t="s">
        <v>588</v>
      </c>
      <c r="AB4" s="4" t="s">
        <v>130</v>
      </c>
    </row>
    <row r="5" spans="2:28" s="1" customFormat="1" ht="18" customHeight="1">
      <c r="B5" s="3" t="s">
        <v>589</v>
      </c>
      <c r="C5" s="8">
        <v>1916665.09</v>
      </c>
      <c r="D5" s="8">
        <v>0</v>
      </c>
      <c r="E5" s="8">
        <v>13747175.65</v>
      </c>
      <c r="F5" s="8">
        <v>364115742.71</v>
      </c>
      <c r="G5" s="8">
        <v>0</v>
      </c>
      <c r="H5" s="8">
        <v>0</v>
      </c>
      <c r="I5" s="8">
        <v>1293930.8</v>
      </c>
      <c r="J5" s="8">
        <v>0</v>
      </c>
      <c r="K5" s="8">
        <v>0</v>
      </c>
      <c r="L5" s="8">
        <v>18553116.01</v>
      </c>
      <c r="M5" s="8">
        <v>0</v>
      </c>
      <c r="N5" s="8">
        <v>374137259.61</v>
      </c>
      <c r="O5" s="8">
        <v>49029079</v>
      </c>
      <c r="P5" s="8">
        <v>105108388.02</v>
      </c>
      <c r="Q5" s="8">
        <v>0</v>
      </c>
      <c r="R5" s="8">
        <v>3028144.25</v>
      </c>
      <c r="S5" s="8">
        <v>13027239.94</v>
      </c>
      <c r="T5" s="8">
        <v>744067.32</v>
      </c>
      <c r="U5" s="8">
        <v>6770389.27</v>
      </c>
      <c r="V5" s="8">
        <v>7603269435.42</v>
      </c>
      <c r="W5" s="8">
        <v>6765686.59</v>
      </c>
      <c r="X5" s="8">
        <v>0</v>
      </c>
      <c r="Y5" s="8">
        <v>402954260.86</v>
      </c>
      <c r="Z5" s="8">
        <v>0</v>
      </c>
      <c r="AA5" s="8">
        <v>5174545987.72</v>
      </c>
      <c r="AB5" s="8">
        <v>453072667.89</v>
      </c>
    </row>
    <row r="6" spans="2:28" s="1" customFormat="1" ht="18" customHeight="1">
      <c r="B6" s="3" t="s">
        <v>590</v>
      </c>
      <c r="C6" s="8">
        <v>440</v>
      </c>
      <c r="D6" s="8">
        <v>0</v>
      </c>
      <c r="E6" s="8">
        <v>32102.63</v>
      </c>
      <c r="F6" s="8">
        <v>3316026.05</v>
      </c>
      <c r="G6" s="8">
        <v>0</v>
      </c>
      <c r="H6" s="8">
        <v>0</v>
      </c>
      <c r="I6" s="8">
        <v>26951.36</v>
      </c>
      <c r="J6" s="8">
        <v>0</v>
      </c>
      <c r="K6" s="8">
        <v>0</v>
      </c>
      <c r="L6" s="8">
        <v>131642.55</v>
      </c>
      <c r="M6" s="8">
        <v>0</v>
      </c>
      <c r="N6" s="8">
        <v>3766935.66</v>
      </c>
      <c r="O6" s="8">
        <v>174511</v>
      </c>
      <c r="P6" s="8">
        <v>218136.87</v>
      </c>
      <c r="Q6" s="8">
        <v>0</v>
      </c>
      <c r="R6" s="8">
        <v>14280.58</v>
      </c>
      <c r="S6" s="8">
        <v>233992.23</v>
      </c>
      <c r="T6" s="8">
        <v>9222.36</v>
      </c>
      <c r="U6" s="8">
        <v>29247.01</v>
      </c>
      <c r="V6" s="8">
        <v>39909914.44</v>
      </c>
      <c r="W6" s="8">
        <v>9402.66</v>
      </c>
      <c r="X6" s="8">
        <v>0</v>
      </c>
      <c r="Y6" s="8">
        <v>2318992.83</v>
      </c>
      <c r="Z6" s="8">
        <v>0</v>
      </c>
      <c r="AA6" s="8">
        <v>42483770.22</v>
      </c>
      <c r="AB6" s="8">
        <v>5686216.63</v>
      </c>
    </row>
    <row r="7" spans="2:28" s="1" customFormat="1" ht="18" customHeight="1">
      <c r="B7" s="3" t="s">
        <v>591</v>
      </c>
      <c r="C7" s="8">
        <v>28559.26</v>
      </c>
      <c r="D7" s="8">
        <v>199589567.21</v>
      </c>
      <c r="E7" s="8">
        <v>0</v>
      </c>
      <c r="F7" s="8">
        <v>1060592.82</v>
      </c>
      <c r="G7" s="8">
        <v>14344953.83</v>
      </c>
      <c r="H7" s="8">
        <v>0</v>
      </c>
      <c r="I7" s="8">
        <v>0</v>
      </c>
      <c r="J7" s="8">
        <v>57466654.27</v>
      </c>
      <c r="K7" s="8">
        <v>0</v>
      </c>
      <c r="L7" s="8">
        <v>0</v>
      </c>
      <c r="M7" s="8">
        <v>0</v>
      </c>
      <c r="N7" s="8">
        <v>11089890.36</v>
      </c>
      <c r="O7" s="8">
        <v>320776</v>
      </c>
      <c r="P7" s="8">
        <v>0</v>
      </c>
      <c r="Q7" s="8">
        <v>0</v>
      </c>
      <c r="R7" s="8">
        <v>0</v>
      </c>
      <c r="S7" s="8">
        <v>4249218.02</v>
      </c>
      <c r="T7" s="8">
        <v>0</v>
      </c>
      <c r="U7" s="8">
        <v>317295.75</v>
      </c>
      <c r="V7" s="8">
        <v>849048826.2</v>
      </c>
      <c r="W7" s="8">
        <v>0</v>
      </c>
      <c r="X7" s="8">
        <v>0</v>
      </c>
      <c r="Y7" s="8">
        <v>370737.48</v>
      </c>
      <c r="Z7" s="8">
        <v>92658220.15</v>
      </c>
      <c r="AA7" s="8">
        <v>202695090.43</v>
      </c>
      <c r="AB7" s="8">
        <v>7795426.17</v>
      </c>
    </row>
    <row r="8" spans="2:28" s="1" customFormat="1" ht="18" customHeight="1">
      <c r="B8" s="3" t="s">
        <v>592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878436.8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</row>
    <row r="9" spans="2:28" s="1" customFormat="1" ht="18" customHeight="1">
      <c r="B9" s="3" t="s">
        <v>593</v>
      </c>
      <c r="C9" s="8">
        <v>0</v>
      </c>
      <c r="D9" s="8">
        <v>0</v>
      </c>
      <c r="E9" s="8">
        <v>0</v>
      </c>
      <c r="F9" s="8">
        <v>1434898.16</v>
      </c>
      <c r="G9" s="8">
        <v>0</v>
      </c>
      <c r="H9" s="8">
        <v>1158749.33</v>
      </c>
      <c r="I9" s="8">
        <v>31000</v>
      </c>
      <c r="J9" s="8">
        <v>0</v>
      </c>
      <c r="K9" s="8">
        <v>0</v>
      </c>
      <c r="L9" s="8">
        <v>144853.59</v>
      </c>
      <c r="M9" s="8">
        <v>0</v>
      </c>
      <c r="N9" s="8">
        <v>1422444.34</v>
      </c>
      <c r="O9" s="8">
        <v>180336</v>
      </c>
      <c r="P9" s="8">
        <v>393335.03</v>
      </c>
      <c r="Q9" s="8">
        <v>5414616.6</v>
      </c>
      <c r="R9" s="8">
        <v>0</v>
      </c>
      <c r="S9" s="8">
        <v>0</v>
      </c>
      <c r="T9" s="8">
        <v>0</v>
      </c>
      <c r="U9" s="8">
        <v>16347.32</v>
      </c>
      <c r="V9" s="8">
        <v>135363813.28</v>
      </c>
      <c r="W9" s="8">
        <v>181595</v>
      </c>
      <c r="X9" s="8">
        <v>33300433.52</v>
      </c>
      <c r="Y9" s="8">
        <v>0</v>
      </c>
      <c r="Z9" s="8">
        <v>0</v>
      </c>
      <c r="AA9" s="8">
        <v>56991095.51</v>
      </c>
      <c r="AB9" s="8">
        <v>18041746.45</v>
      </c>
    </row>
    <row r="10" spans="2:28" s="1" customFormat="1" ht="18" customHeight="1">
      <c r="B10" s="3" t="s">
        <v>594</v>
      </c>
      <c r="C10" s="8">
        <v>0</v>
      </c>
      <c r="D10" s="8">
        <v>0</v>
      </c>
      <c r="E10" s="8">
        <v>0</v>
      </c>
      <c r="F10" s="8">
        <v>0</v>
      </c>
      <c r="G10" s="8">
        <v>899732.94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1956816.84</v>
      </c>
      <c r="V10" s="8">
        <v>0</v>
      </c>
      <c r="W10" s="8">
        <v>0</v>
      </c>
      <c r="X10" s="8">
        <v>2058110.91</v>
      </c>
      <c r="Y10" s="8">
        <v>0</v>
      </c>
      <c r="Z10" s="8">
        <v>5761546.94</v>
      </c>
      <c r="AA10" s="8">
        <v>0</v>
      </c>
      <c r="AB10" s="8">
        <v>0</v>
      </c>
    </row>
    <row r="11" spans="2:28" s="1" customFormat="1" ht="18" customHeight="1">
      <c r="B11" s="3" t="s">
        <v>595</v>
      </c>
      <c r="C11" s="8">
        <v>0</v>
      </c>
      <c r="D11" s="8">
        <v>0</v>
      </c>
      <c r="E11" s="8">
        <v>0</v>
      </c>
      <c r="F11" s="8">
        <v>0</v>
      </c>
      <c r="G11" s="8">
        <v>61530336.37</v>
      </c>
      <c r="H11" s="8">
        <v>0</v>
      </c>
      <c r="I11" s="8">
        <v>0</v>
      </c>
      <c r="J11" s="8">
        <v>0</v>
      </c>
      <c r="K11" s="8">
        <v>2583101.96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76281123.1</v>
      </c>
      <c r="V11" s="8">
        <v>0</v>
      </c>
      <c r="W11" s="8">
        <v>0</v>
      </c>
      <c r="X11" s="8">
        <v>110008521.8</v>
      </c>
      <c r="Y11" s="8">
        <v>17639652.95</v>
      </c>
      <c r="Z11" s="8">
        <v>0</v>
      </c>
      <c r="AA11" s="8">
        <v>0</v>
      </c>
      <c r="AB11" s="8">
        <v>0</v>
      </c>
    </row>
    <row r="12" spans="2:28" s="1" customFormat="1" ht="18" customHeight="1">
      <c r="B12" s="3" t="s">
        <v>596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2144401.34</v>
      </c>
      <c r="Z12" s="8">
        <v>0</v>
      </c>
      <c r="AA12" s="8">
        <v>0</v>
      </c>
      <c r="AB12" s="8">
        <v>0</v>
      </c>
    </row>
    <row r="13" spans="2:28" s="1" customFormat="1" ht="18" customHeight="1">
      <c r="B13" s="3" t="s">
        <v>597</v>
      </c>
      <c r="C13" s="8">
        <v>1533.59</v>
      </c>
      <c r="D13" s="8">
        <v>0</v>
      </c>
      <c r="E13" s="8">
        <v>108121.6</v>
      </c>
      <c r="F13" s="8">
        <v>22395237.06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110690.91</v>
      </c>
      <c r="M13" s="8">
        <v>0</v>
      </c>
      <c r="N13" s="8">
        <v>38072562.62</v>
      </c>
      <c r="O13" s="8">
        <v>622832</v>
      </c>
      <c r="P13" s="8">
        <v>0</v>
      </c>
      <c r="Q13" s="8">
        <v>0</v>
      </c>
      <c r="R13" s="8">
        <v>2527.8</v>
      </c>
      <c r="S13" s="8">
        <v>1058145.15</v>
      </c>
      <c r="T13" s="8">
        <v>0</v>
      </c>
      <c r="U13" s="8">
        <v>569316.37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505136751.37</v>
      </c>
      <c r="AB13" s="8">
        <v>5202293.02</v>
      </c>
    </row>
    <row r="14" spans="2:28" s="1" customFormat="1" ht="18" customHeight="1">
      <c r="B14" s="3" t="s">
        <v>598</v>
      </c>
      <c r="C14" s="8">
        <v>1947197.94</v>
      </c>
      <c r="D14" s="8">
        <v>199589567.21</v>
      </c>
      <c r="E14" s="8">
        <v>13887399.88</v>
      </c>
      <c r="F14" s="8">
        <v>392322496.8</v>
      </c>
      <c r="G14" s="8">
        <v>76775023.14</v>
      </c>
      <c r="H14" s="8">
        <v>1158749.33</v>
      </c>
      <c r="I14" s="8">
        <v>1351882.16</v>
      </c>
      <c r="J14" s="8">
        <v>57466654.27</v>
      </c>
      <c r="K14" s="8">
        <v>2583101.96</v>
      </c>
      <c r="L14" s="8">
        <v>18940303.06</v>
      </c>
      <c r="M14" s="8">
        <v>0</v>
      </c>
      <c r="N14" s="8">
        <v>428489092.59</v>
      </c>
      <c r="O14" s="8">
        <v>50327534</v>
      </c>
      <c r="P14" s="8">
        <v>105719859.92</v>
      </c>
      <c r="Q14" s="8">
        <v>5414616.6</v>
      </c>
      <c r="R14" s="8">
        <v>3044952.63</v>
      </c>
      <c r="S14" s="8">
        <v>18568595.34</v>
      </c>
      <c r="T14" s="8">
        <v>753289.68</v>
      </c>
      <c r="U14" s="8">
        <v>85940535.66</v>
      </c>
      <c r="V14" s="8">
        <v>8628470426.14</v>
      </c>
      <c r="W14" s="8">
        <v>6956684.25</v>
      </c>
      <c r="X14" s="8">
        <v>145367066.23</v>
      </c>
      <c r="Y14" s="8">
        <v>425428045.46</v>
      </c>
      <c r="Z14" s="8">
        <v>98419767.09</v>
      </c>
      <c r="AA14" s="8">
        <v>5981852695.25</v>
      </c>
      <c r="AB14" s="8">
        <v>489798350.16</v>
      </c>
    </row>
    <row r="15" spans="2:28" s="1" customFormat="1" ht="18" customHeight="1">
      <c r="B15" s="3" t="s">
        <v>599</v>
      </c>
      <c r="C15" s="8">
        <v>479550.3</v>
      </c>
      <c r="D15" s="8">
        <v>12656828.46</v>
      </c>
      <c r="E15" s="8">
        <v>2059440.84</v>
      </c>
      <c r="F15" s="8">
        <v>29333121.91</v>
      </c>
      <c r="G15" s="8">
        <v>7823482.37</v>
      </c>
      <c r="H15" s="8">
        <v>217849.92</v>
      </c>
      <c r="I15" s="8">
        <v>402990.41</v>
      </c>
      <c r="J15" s="8">
        <v>6181642.0600000005</v>
      </c>
      <c r="K15" s="8">
        <v>50404.69</v>
      </c>
      <c r="L15" s="8">
        <v>1992209.39</v>
      </c>
      <c r="M15" s="8">
        <v>672129.36</v>
      </c>
      <c r="N15" s="8">
        <v>37075841.44</v>
      </c>
      <c r="O15" s="8">
        <v>5071700</v>
      </c>
      <c r="P15" s="8">
        <v>13582907.9</v>
      </c>
      <c r="Q15" s="8">
        <v>8343789.42</v>
      </c>
      <c r="R15" s="8">
        <v>494724.65</v>
      </c>
      <c r="S15" s="8">
        <v>2823505.39</v>
      </c>
      <c r="T15" s="8">
        <v>431759.4</v>
      </c>
      <c r="U15" s="8">
        <v>6180457.88</v>
      </c>
      <c r="V15" s="8">
        <v>676053630.37</v>
      </c>
      <c r="W15" s="8">
        <v>801241.17</v>
      </c>
      <c r="X15" s="8">
        <v>12838538.71</v>
      </c>
      <c r="Y15" s="8">
        <v>45114791.11</v>
      </c>
      <c r="Z15" s="8">
        <v>14279334.63</v>
      </c>
      <c r="AA15" s="8">
        <v>367874043.14</v>
      </c>
      <c r="AB15" s="8">
        <v>39373224.32</v>
      </c>
    </row>
    <row r="16" spans="2:28" s="1" customFormat="1" ht="18" customHeight="1">
      <c r="B16" s="3" t="s">
        <v>600</v>
      </c>
      <c r="C16" s="8">
        <v>0</v>
      </c>
      <c r="D16" s="8">
        <v>0</v>
      </c>
      <c r="E16" s="8">
        <v>2312380.8</v>
      </c>
      <c r="F16" s="8">
        <v>14219176.2</v>
      </c>
      <c r="G16" s="8">
        <v>0</v>
      </c>
      <c r="H16" s="8">
        <v>116374.11</v>
      </c>
      <c r="I16" s="8">
        <v>0</v>
      </c>
      <c r="J16" s="8">
        <v>0</v>
      </c>
      <c r="K16" s="8">
        <v>0</v>
      </c>
      <c r="L16" s="8">
        <v>0</v>
      </c>
      <c r="M16" s="8">
        <v>341507.98</v>
      </c>
      <c r="N16" s="8">
        <v>15715837.57</v>
      </c>
      <c r="O16" s="8">
        <v>2323367</v>
      </c>
      <c r="P16" s="8">
        <v>3210134.47</v>
      </c>
      <c r="Q16" s="8">
        <v>12965</v>
      </c>
      <c r="R16" s="8">
        <v>63461.02</v>
      </c>
      <c r="S16" s="8">
        <v>0</v>
      </c>
      <c r="T16" s="8">
        <v>0</v>
      </c>
      <c r="U16" s="8">
        <v>334186.92</v>
      </c>
      <c r="V16" s="8">
        <v>483544771.45</v>
      </c>
      <c r="W16" s="8">
        <v>0</v>
      </c>
      <c r="X16" s="8">
        <v>1349157.49</v>
      </c>
      <c r="Y16" s="8">
        <v>14823366.09</v>
      </c>
      <c r="Z16" s="8">
        <v>0</v>
      </c>
      <c r="AA16" s="8">
        <v>236642683.61</v>
      </c>
      <c r="AB16" s="8">
        <v>24582235.78</v>
      </c>
    </row>
    <row r="17" spans="2:28" s="1" customFormat="1" ht="18" customHeight="1">
      <c r="B17" s="3" t="s">
        <v>601</v>
      </c>
      <c r="C17" s="8">
        <v>553031.21</v>
      </c>
      <c r="D17" s="8">
        <v>63980842.46</v>
      </c>
      <c r="E17" s="8">
        <v>4470558.77</v>
      </c>
      <c r="F17" s="8">
        <v>167940138.02</v>
      </c>
      <c r="G17" s="8">
        <v>28732729.4</v>
      </c>
      <c r="H17" s="8">
        <v>374270.27</v>
      </c>
      <c r="I17" s="8">
        <v>743230.3</v>
      </c>
      <c r="J17" s="8">
        <v>19371077.62</v>
      </c>
      <c r="K17" s="8">
        <v>613106.9500000001</v>
      </c>
      <c r="L17" s="8">
        <v>4802232.75</v>
      </c>
      <c r="M17" s="8">
        <v>0</v>
      </c>
      <c r="N17" s="8">
        <v>146931998.26</v>
      </c>
      <c r="O17" s="8">
        <v>11663612</v>
      </c>
      <c r="P17" s="8">
        <v>25073702.86</v>
      </c>
      <c r="Q17" s="8">
        <v>2400519.11</v>
      </c>
      <c r="R17" s="8">
        <v>1526935.41</v>
      </c>
      <c r="S17" s="8">
        <v>3430552.04</v>
      </c>
      <c r="T17" s="8">
        <v>321511.22000000003</v>
      </c>
      <c r="U17" s="8">
        <v>49077372.61</v>
      </c>
      <c r="V17" s="8">
        <v>2694918178.77</v>
      </c>
      <c r="W17" s="8">
        <v>1066540.39</v>
      </c>
      <c r="X17" s="8">
        <v>39891826.82</v>
      </c>
      <c r="Y17" s="8">
        <v>95333067.84</v>
      </c>
      <c r="Z17" s="8">
        <v>36528088.07</v>
      </c>
      <c r="AA17" s="8">
        <v>1857154737.62</v>
      </c>
      <c r="AB17" s="8">
        <v>217191498.98</v>
      </c>
    </row>
    <row r="18" spans="2:28" s="1" customFormat="1" ht="18" customHeight="1">
      <c r="B18" s="3" t="s">
        <v>602</v>
      </c>
      <c r="C18" s="8">
        <v>0</v>
      </c>
      <c r="D18" s="8">
        <v>0</v>
      </c>
      <c r="E18" s="8">
        <v>0</v>
      </c>
      <c r="F18" s="8">
        <v>6829208.54</v>
      </c>
      <c r="G18" s="8">
        <v>3423518.33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41983.69</v>
      </c>
      <c r="N18" s="8">
        <v>5872713.21</v>
      </c>
      <c r="O18" s="8">
        <v>4990455</v>
      </c>
      <c r="P18" s="8">
        <v>4371894.62</v>
      </c>
      <c r="Q18" s="8">
        <v>0</v>
      </c>
      <c r="R18" s="8">
        <v>291793.86</v>
      </c>
      <c r="S18" s="8">
        <v>334396.24</v>
      </c>
      <c r="T18" s="8">
        <v>0</v>
      </c>
      <c r="U18" s="8">
        <v>2161431.86</v>
      </c>
      <c r="V18" s="8">
        <v>357326999.28</v>
      </c>
      <c r="W18" s="8">
        <v>0</v>
      </c>
      <c r="X18" s="8">
        <v>2196016.29</v>
      </c>
      <c r="Y18" s="8">
        <v>38159110.88</v>
      </c>
      <c r="Z18" s="8">
        <v>1765315.06</v>
      </c>
      <c r="AA18" s="8">
        <v>116782715.14</v>
      </c>
      <c r="AB18" s="8">
        <v>13149328</v>
      </c>
    </row>
    <row r="19" spans="2:28" s="1" customFormat="1" ht="18" customHeight="1">
      <c r="B19" s="3" t="s">
        <v>603</v>
      </c>
      <c r="C19" s="8">
        <v>136606.09</v>
      </c>
      <c r="D19" s="8">
        <v>1422506.13</v>
      </c>
      <c r="E19" s="8">
        <v>5055402.9</v>
      </c>
      <c r="F19" s="8">
        <v>-83973.89</v>
      </c>
      <c r="G19" s="8">
        <v>4449812.97</v>
      </c>
      <c r="H19" s="8">
        <v>9082.800000000001</v>
      </c>
      <c r="I19" s="8">
        <v>373816.67</v>
      </c>
      <c r="J19" s="8">
        <v>11081687.639999999</v>
      </c>
      <c r="K19" s="8">
        <v>306515.68</v>
      </c>
      <c r="L19" s="8">
        <v>2082163.92</v>
      </c>
      <c r="M19" s="8">
        <v>561783.28</v>
      </c>
      <c r="N19" s="8">
        <v>94131279.66</v>
      </c>
      <c r="O19" s="8">
        <v>11523410</v>
      </c>
      <c r="P19" s="8">
        <v>23399276.66</v>
      </c>
      <c r="Q19" s="8">
        <v>6683118.39</v>
      </c>
      <c r="R19" s="8">
        <v>606263.13</v>
      </c>
      <c r="S19" s="8">
        <v>1202156.98</v>
      </c>
      <c r="T19" s="8">
        <v>280798.60000000003</v>
      </c>
      <c r="U19" s="8">
        <v>5576327.86</v>
      </c>
      <c r="V19" s="8">
        <v>1022121411.4</v>
      </c>
      <c r="W19" s="8">
        <v>432817.41</v>
      </c>
      <c r="X19" s="8">
        <v>19815831.25</v>
      </c>
      <c r="Y19" s="8">
        <v>77799127.25</v>
      </c>
      <c r="Z19" s="8">
        <v>7732194.28</v>
      </c>
      <c r="AA19" s="8">
        <v>704539706.73</v>
      </c>
      <c r="AB19" s="8">
        <v>51484462.26</v>
      </c>
    </row>
    <row r="20" spans="2:28" s="1" customFormat="1" ht="18" customHeight="1">
      <c r="B20" s="3" t="s">
        <v>604</v>
      </c>
      <c r="C20" s="8">
        <v>76295.93000000001</v>
      </c>
      <c r="D20" s="8">
        <v>585026.36</v>
      </c>
      <c r="E20" s="8">
        <v>673974.9</v>
      </c>
      <c r="F20" s="8">
        <v>5552090.61</v>
      </c>
      <c r="G20" s="8">
        <v>1241633.24</v>
      </c>
      <c r="H20" s="8">
        <v>32858.74</v>
      </c>
      <c r="I20" s="8">
        <v>103886.48</v>
      </c>
      <c r="J20" s="8">
        <v>887585.95</v>
      </c>
      <c r="K20" s="8">
        <v>148387.26</v>
      </c>
      <c r="L20" s="8">
        <v>924765.75</v>
      </c>
      <c r="M20" s="8">
        <v>285592.82</v>
      </c>
      <c r="N20" s="8">
        <v>1390507.09</v>
      </c>
      <c r="O20" s="8">
        <v>1801619</v>
      </c>
      <c r="P20" s="8">
        <v>935426.78</v>
      </c>
      <c r="Q20" s="8">
        <v>13305924.72</v>
      </c>
      <c r="R20" s="8">
        <v>88405.5</v>
      </c>
      <c r="S20" s="8">
        <v>494805.12</v>
      </c>
      <c r="T20" s="8">
        <v>87082.43</v>
      </c>
      <c r="U20" s="8">
        <v>1513023.62</v>
      </c>
      <c r="V20" s="8">
        <v>63496295.54</v>
      </c>
      <c r="W20" s="8">
        <v>61599.48</v>
      </c>
      <c r="X20" s="8">
        <v>2040029.68</v>
      </c>
      <c r="Y20" s="8">
        <v>3034223.04</v>
      </c>
      <c r="Z20" s="8">
        <v>829260.76</v>
      </c>
      <c r="AA20" s="8">
        <v>55557133.74</v>
      </c>
      <c r="AB20" s="8">
        <v>8293082.71</v>
      </c>
    </row>
    <row r="21" spans="2:28" s="1" customFormat="1" ht="18" customHeight="1">
      <c r="B21" s="3" t="s">
        <v>605</v>
      </c>
      <c r="C21" s="8">
        <v>0</v>
      </c>
      <c r="D21" s="8">
        <v>64066323.78</v>
      </c>
      <c r="E21" s="8">
        <v>7950090.45</v>
      </c>
      <c r="F21" s="8">
        <v>52973663.37</v>
      </c>
      <c r="G21" s="8">
        <v>0</v>
      </c>
      <c r="H21" s="8">
        <v>299000</v>
      </c>
      <c r="I21" s="8">
        <v>66020</v>
      </c>
      <c r="J21" s="8">
        <v>3772778.4799999995</v>
      </c>
      <c r="K21" s="8">
        <v>531762.49</v>
      </c>
      <c r="L21" s="8">
        <v>3904510.31</v>
      </c>
      <c r="M21" s="8">
        <v>1842608.12</v>
      </c>
      <c r="N21" s="8">
        <v>21100371.43</v>
      </c>
      <c r="O21" s="8">
        <v>2245237</v>
      </c>
      <c r="P21" s="8">
        <v>6625027.63</v>
      </c>
      <c r="Q21" s="8">
        <v>36294165.66</v>
      </c>
      <c r="R21" s="8">
        <v>0</v>
      </c>
      <c r="S21" s="8">
        <v>908826.19</v>
      </c>
      <c r="T21" s="8">
        <v>0</v>
      </c>
      <c r="U21" s="8">
        <v>198315.66</v>
      </c>
      <c r="V21" s="8">
        <v>696743336.84</v>
      </c>
      <c r="W21" s="8">
        <v>0</v>
      </c>
      <c r="X21" s="8">
        <v>9320227.35</v>
      </c>
      <c r="Y21" s="8">
        <v>15556382.61</v>
      </c>
      <c r="Z21" s="8">
        <v>25630142.47</v>
      </c>
      <c r="AA21" s="8">
        <v>827680780.38</v>
      </c>
      <c r="AB21" s="8">
        <v>56134212.53</v>
      </c>
    </row>
    <row r="22" spans="2:28" s="1" customFormat="1" ht="18" customHeight="1">
      <c r="B22" s="3" t="s">
        <v>606</v>
      </c>
      <c r="C22" s="8">
        <v>15947.95</v>
      </c>
      <c r="D22" s="8">
        <v>3981615.84</v>
      </c>
      <c r="E22" s="8">
        <v>857262.43</v>
      </c>
      <c r="F22" s="8">
        <v>4169066.83</v>
      </c>
      <c r="G22" s="8">
        <v>5253526.4</v>
      </c>
      <c r="H22" s="8">
        <v>51155.26</v>
      </c>
      <c r="I22" s="8">
        <v>2841.32</v>
      </c>
      <c r="J22" s="8">
        <v>2424400.1</v>
      </c>
      <c r="K22" s="8">
        <v>54714.82</v>
      </c>
      <c r="L22" s="8">
        <v>733633.13</v>
      </c>
      <c r="M22" s="8">
        <v>4373.71</v>
      </c>
      <c r="N22" s="8">
        <v>3545980.6</v>
      </c>
      <c r="O22" s="8">
        <v>297064</v>
      </c>
      <c r="P22" s="8">
        <v>322415.51</v>
      </c>
      <c r="Q22" s="8">
        <v>8677.22</v>
      </c>
      <c r="R22" s="8">
        <v>76489.21</v>
      </c>
      <c r="S22" s="8">
        <v>372091.25</v>
      </c>
      <c r="T22" s="8">
        <v>53872.38</v>
      </c>
      <c r="U22" s="8">
        <v>2237346.97</v>
      </c>
      <c r="V22" s="8">
        <v>201205369.88</v>
      </c>
      <c r="W22" s="8">
        <v>154529</v>
      </c>
      <c r="X22" s="8">
        <v>1940821.67</v>
      </c>
      <c r="Y22" s="8">
        <v>2616655.99</v>
      </c>
      <c r="Z22" s="8">
        <v>1619520.31</v>
      </c>
      <c r="AA22" s="8">
        <v>99713451.66</v>
      </c>
      <c r="AB22" s="8">
        <v>5096768.75</v>
      </c>
    </row>
    <row r="23" spans="2:28" s="1" customFormat="1" ht="18" customHeight="1">
      <c r="B23" s="3" t="s">
        <v>607</v>
      </c>
      <c r="C23" s="8">
        <v>49109.31</v>
      </c>
      <c r="D23" s="8">
        <v>8971921.48</v>
      </c>
      <c r="E23" s="8">
        <v>440991.52</v>
      </c>
      <c r="F23" s="8">
        <v>15659033.58</v>
      </c>
      <c r="G23" s="8">
        <v>172591.72</v>
      </c>
      <c r="H23" s="8">
        <v>27154.97</v>
      </c>
      <c r="I23" s="8">
        <v>65323.89</v>
      </c>
      <c r="J23" s="8">
        <v>229.14000000000001</v>
      </c>
      <c r="K23" s="8">
        <v>48172.62</v>
      </c>
      <c r="L23" s="8">
        <v>239484.14</v>
      </c>
      <c r="M23" s="8">
        <v>379.41</v>
      </c>
      <c r="N23" s="8">
        <v>13318624.38</v>
      </c>
      <c r="O23" s="8">
        <v>992610</v>
      </c>
      <c r="P23" s="8">
        <v>3011792.9</v>
      </c>
      <c r="Q23" s="8">
        <v>12719.49</v>
      </c>
      <c r="R23" s="8">
        <v>63340.22</v>
      </c>
      <c r="S23" s="8">
        <v>11430.84</v>
      </c>
      <c r="T23" s="8">
        <v>7500.01</v>
      </c>
      <c r="U23" s="8">
        <v>1779690.67</v>
      </c>
      <c r="V23" s="8">
        <v>372065474.44</v>
      </c>
      <c r="W23" s="8">
        <v>231843.51</v>
      </c>
      <c r="X23" s="8">
        <v>2550205.2199999997</v>
      </c>
      <c r="Y23" s="8">
        <v>12202689.86</v>
      </c>
      <c r="Z23" s="8">
        <v>4294192.4</v>
      </c>
      <c r="AA23" s="8">
        <v>216753088.53</v>
      </c>
      <c r="AB23" s="8">
        <v>21665089.28</v>
      </c>
    </row>
    <row r="24" spans="2:28" s="1" customFormat="1" ht="18" customHeight="1">
      <c r="B24" s="3" t="s">
        <v>608</v>
      </c>
      <c r="C24" s="8">
        <v>1310540.79</v>
      </c>
      <c r="D24" s="8">
        <v>155665064.51</v>
      </c>
      <c r="E24" s="8">
        <v>23820102.61</v>
      </c>
      <c r="F24" s="8">
        <v>296591525.17</v>
      </c>
      <c r="G24" s="8">
        <v>51097294.43</v>
      </c>
      <c r="H24" s="8">
        <v>1127746.07</v>
      </c>
      <c r="I24" s="8">
        <v>1758109.07</v>
      </c>
      <c r="J24" s="8">
        <v>43719400.99000001</v>
      </c>
      <c r="K24" s="8">
        <v>1753064.51</v>
      </c>
      <c r="L24" s="8">
        <v>14678999.39</v>
      </c>
      <c r="M24" s="8">
        <v>3750358.37</v>
      </c>
      <c r="N24" s="8">
        <v>339083153.64</v>
      </c>
      <c r="O24" s="8">
        <v>40909074</v>
      </c>
      <c r="P24" s="8">
        <v>80532579.33</v>
      </c>
      <c r="Q24" s="8">
        <v>67061879.01</v>
      </c>
      <c r="R24" s="8">
        <v>3211413</v>
      </c>
      <c r="S24" s="8">
        <v>9577764.05</v>
      </c>
      <c r="T24" s="8">
        <v>1182524.04</v>
      </c>
      <c r="U24" s="8">
        <v>69058154.05</v>
      </c>
      <c r="V24" s="8">
        <v>6567475467.97</v>
      </c>
      <c r="W24" s="8">
        <v>2748570.96</v>
      </c>
      <c r="X24" s="8">
        <v>91942654.48</v>
      </c>
      <c r="Y24" s="8">
        <v>304639414.67</v>
      </c>
      <c r="Z24" s="8">
        <v>92678047.98</v>
      </c>
      <c r="AA24" s="8">
        <v>4482698340.55</v>
      </c>
      <c r="AB24" s="8">
        <v>436969902.61</v>
      </c>
    </row>
    <row r="25" spans="2:28" s="1" customFormat="1" ht="18" customHeight="1">
      <c r="B25" s="3" t="s">
        <v>609</v>
      </c>
      <c r="C25" s="8">
        <v>105050.49</v>
      </c>
      <c r="D25" s="8">
        <v>20319661.88</v>
      </c>
      <c r="E25" s="8">
        <v>459742.32</v>
      </c>
      <c r="F25" s="8">
        <v>25014245.96</v>
      </c>
      <c r="G25" s="8">
        <v>3773519.43</v>
      </c>
      <c r="H25" s="8">
        <v>55461.54</v>
      </c>
      <c r="I25" s="8">
        <v>43078.52</v>
      </c>
      <c r="J25" s="8">
        <v>8609366.870000001</v>
      </c>
      <c r="K25" s="8">
        <v>37881.81</v>
      </c>
      <c r="L25" s="8">
        <v>1622119.25</v>
      </c>
      <c r="M25" s="8">
        <v>393872.17</v>
      </c>
      <c r="N25" s="8">
        <v>50318081.8</v>
      </c>
      <c r="O25" s="8">
        <v>5177266</v>
      </c>
      <c r="P25" s="8">
        <v>7433959.38</v>
      </c>
      <c r="Q25" s="8">
        <v>3937657.61</v>
      </c>
      <c r="R25" s="8">
        <v>239697</v>
      </c>
      <c r="S25" s="8">
        <v>51745.09</v>
      </c>
      <c r="T25" s="8">
        <v>74160.74</v>
      </c>
      <c r="U25" s="8">
        <v>5039381</v>
      </c>
      <c r="V25" s="8">
        <v>491498884.65</v>
      </c>
      <c r="W25" s="8">
        <v>109365.18</v>
      </c>
      <c r="X25" s="8">
        <v>9436968.66</v>
      </c>
      <c r="Y25" s="8">
        <v>33496636.43</v>
      </c>
      <c r="Z25" s="8">
        <v>36808961.25</v>
      </c>
      <c r="AA25" s="8">
        <v>561010468.91</v>
      </c>
      <c r="AB25" s="8">
        <v>38002444.43</v>
      </c>
    </row>
    <row r="26" spans="2:28" s="1" customFormat="1" ht="18" customHeight="1">
      <c r="B26" s="3" t="s">
        <v>610</v>
      </c>
      <c r="C26" s="8">
        <v>7315.35</v>
      </c>
      <c r="D26" s="8">
        <v>0</v>
      </c>
      <c r="E26" s="8">
        <v>574676.67</v>
      </c>
      <c r="F26" s="8">
        <v>18392533.25</v>
      </c>
      <c r="G26" s="8">
        <v>0</v>
      </c>
      <c r="H26" s="8">
        <v>19580.13</v>
      </c>
      <c r="I26" s="8">
        <v>808.5</v>
      </c>
      <c r="J26" s="8">
        <v>0</v>
      </c>
      <c r="K26" s="8">
        <v>0</v>
      </c>
      <c r="L26" s="8">
        <v>18744.48</v>
      </c>
      <c r="M26" s="8">
        <v>165474.51</v>
      </c>
      <c r="N26" s="8">
        <v>9653471.3</v>
      </c>
      <c r="O26" s="8">
        <v>1008640</v>
      </c>
      <c r="P26" s="8">
        <v>982247.36</v>
      </c>
      <c r="Q26" s="8">
        <v>84348</v>
      </c>
      <c r="R26" s="8">
        <v>68038.93000000001</v>
      </c>
      <c r="S26" s="8">
        <v>73091.13</v>
      </c>
      <c r="T26" s="8">
        <v>4451.1</v>
      </c>
      <c r="U26" s="8">
        <v>95560.27</v>
      </c>
      <c r="V26" s="8">
        <v>283009190.72</v>
      </c>
      <c r="W26" s="8">
        <v>43279.03</v>
      </c>
      <c r="X26" s="8">
        <v>687320.2</v>
      </c>
      <c r="Y26" s="8">
        <v>12471886.92</v>
      </c>
      <c r="Z26" s="8">
        <v>0</v>
      </c>
      <c r="AA26" s="8">
        <v>15435011.22</v>
      </c>
      <c r="AB26" s="8">
        <v>11331596.59</v>
      </c>
    </row>
    <row r="27" spans="2:28" s="1" customFormat="1" ht="18" customHeight="1">
      <c r="B27" s="3" t="s">
        <v>611</v>
      </c>
      <c r="C27" s="8">
        <v>26086.85</v>
      </c>
      <c r="D27" s="8">
        <v>0</v>
      </c>
      <c r="E27" s="8">
        <v>2472535.96</v>
      </c>
      <c r="F27" s="8">
        <v>5909384.8100000005</v>
      </c>
      <c r="G27" s="8">
        <v>11336243.58</v>
      </c>
      <c r="H27" s="8">
        <v>316756.29</v>
      </c>
      <c r="I27" s="8">
        <v>0</v>
      </c>
      <c r="J27" s="8">
        <v>3079746.0300000007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496.18</v>
      </c>
      <c r="Q27" s="8">
        <v>0</v>
      </c>
      <c r="R27" s="8">
        <v>293467</v>
      </c>
      <c r="S27" s="8">
        <v>0</v>
      </c>
      <c r="T27" s="8">
        <v>0</v>
      </c>
      <c r="U27" s="8">
        <v>261479.49000000002</v>
      </c>
      <c r="V27" s="8">
        <v>0</v>
      </c>
      <c r="W27" s="8">
        <v>0</v>
      </c>
      <c r="X27" s="8">
        <v>935513.38</v>
      </c>
      <c r="Y27" s="8">
        <v>1062524.58</v>
      </c>
      <c r="Z27" s="8">
        <v>367649.84</v>
      </c>
      <c r="AA27" s="8">
        <v>0</v>
      </c>
      <c r="AB27" s="8">
        <v>5127925.97</v>
      </c>
    </row>
    <row r="28" spans="2:28" s="1" customFormat="1" ht="18" customHeight="1">
      <c r="B28" s="3" t="s">
        <v>612</v>
      </c>
      <c r="C28" s="8">
        <v>138452.69</v>
      </c>
      <c r="D28" s="8">
        <v>20319661.88</v>
      </c>
      <c r="E28" s="8">
        <v>3506954.95</v>
      </c>
      <c r="F28" s="8">
        <v>49316164.02</v>
      </c>
      <c r="G28" s="8">
        <v>15109763.01</v>
      </c>
      <c r="H28" s="8">
        <v>391797.96</v>
      </c>
      <c r="I28" s="8">
        <v>43887.02</v>
      </c>
      <c r="J28" s="8">
        <v>11689112.899999999</v>
      </c>
      <c r="K28" s="8">
        <v>37881.81</v>
      </c>
      <c r="L28" s="8">
        <v>1640863.73</v>
      </c>
      <c r="M28" s="8">
        <v>559346.68</v>
      </c>
      <c r="N28" s="8">
        <v>59971553.1</v>
      </c>
      <c r="O28" s="8">
        <v>6185906</v>
      </c>
      <c r="P28" s="8">
        <v>8416702.92</v>
      </c>
      <c r="Q28" s="8">
        <v>4022005.61</v>
      </c>
      <c r="R28" s="8">
        <v>601202.93</v>
      </c>
      <c r="S28" s="8">
        <v>124836.22</v>
      </c>
      <c r="T28" s="8">
        <v>78611.84</v>
      </c>
      <c r="U28" s="8">
        <v>5396420.76</v>
      </c>
      <c r="V28" s="8">
        <v>774508075.37</v>
      </c>
      <c r="W28" s="8">
        <v>152644.21</v>
      </c>
      <c r="X28" s="8">
        <v>11059802.24</v>
      </c>
      <c r="Y28" s="8">
        <v>47031047.93</v>
      </c>
      <c r="Z28" s="8">
        <v>37176611.09</v>
      </c>
      <c r="AA28" s="8">
        <v>576445480.13</v>
      </c>
      <c r="AB28" s="8">
        <v>54461966.99</v>
      </c>
    </row>
    <row r="29" spans="2:28" s="1" customFormat="1" ht="18" customHeight="1">
      <c r="B29" s="3" t="s">
        <v>613</v>
      </c>
      <c r="C29" s="8">
        <v>179703.64</v>
      </c>
      <c r="D29" s="8">
        <v>0</v>
      </c>
      <c r="E29" s="8">
        <v>663846.51</v>
      </c>
      <c r="F29" s="8">
        <v>148501.65</v>
      </c>
      <c r="G29" s="8">
        <v>0</v>
      </c>
      <c r="H29" s="8">
        <v>10220.26</v>
      </c>
      <c r="I29" s="8">
        <v>160776.80000000002</v>
      </c>
      <c r="J29" s="8">
        <v>0</v>
      </c>
      <c r="K29" s="8">
        <v>0</v>
      </c>
      <c r="L29" s="8">
        <v>1512673.18</v>
      </c>
      <c r="M29" s="8">
        <v>107822.4</v>
      </c>
      <c r="N29" s="8">
        <v>39661328.23</v>
      </c>
      <c r="O29" s="8">
        <v>11147035</v>
      </c>
      <c r="P29" s="8">
        <v>11799802.97</v>
      </c>
      <c r="Q29" s="8">
        <v>1181940.81</v>
      </c>
      <c r="R29" s="8">
        <v>135155.85</v>
      </c>
      <c r="S29" s="8">
        <v>46262.88</v>
      </c>
      <c r="T29" s="8">
        <v>46487.28</v>
      </c>
      <c r="U29" s="8">
        <v>2058104.75</v>
      </c>
      <c r="V29" s="8">
        <v>1355334817.22</v>
      </c>
      <c r="W29" s="8">
        <v>455062.5</v>
      </c>
      <c r="X29" s="8">
        <v>257516.61</v>
      </c>
      <c r="Y29" s="8">
        <v>14765491.84</v>
      </c>
      <c r="Z29" s="8">
        <v>0</v>
      </c>
      <c r="AA29" s="8">
        <v>447406189.13</v>
      </c>
      <c r="AB29" s="8">
        <v>21819320.81</v>
      </c>
    </row>
    <row r="30" spans="2:28" s="1" customFormat="1" ht="18" customHeight="1">
      <c r="B30" s="3" t="s">
        <v>614</v>
      </c>
      <c r="C30" s="8">
        <v>2758.57</v>
      </c>
      <c r="D30" s="8">
        <v>2519575.16</v>
      </c>
      <c r="E30" s="8">
        <v>0</v>
      </c>
      <c r="F30" s="8">
        <v>933340.84</v>
      </c>
      <c r="G30" s="8">
        <v>375661.01</v>
      </c>
      <c r="H30" s="8">
        <v>0</v>
      </c>
      <c r="I30" s="8">
        <v>0</v>
      </c>
      <c r="J30" s="8">
        <v>383527.18</v>
      </c>
      <c r="K30" s="8">
        <v>26735.4</v>
      </c>
      <c r="L30" s="8">
        <v>0</v>
      </c>
      <c r="M30" s="8">
        <v>0</v>
      </c>
      <c r="N30" s="8">
        <v>3670141.78</v>
      </c>
      <c r="O30" s="8">
        <v>58065</v>
      </c>
      <c r="P30" s="8">
        <v>0</v>
      </c>
      <c r="Q30" s="8">
        <v>0</v>
      </c>
      <c r="R30" s="8">
        <v>0</v>
      </c>
      <c r="S30" s="8">
        <v>44743.19</v>
      </c>
      <c r="T30" s="8">
        <v>0</v>
      </c>
      <c r="U30" s="8">
        <v>0</v>
      </c>
      <c r="V30" s="8">
        <v>152200119.47</v>
      </c>
      <c r="W30" s="8">
        <v>0</v>
      </c>
      <c r="X30" s="8">
        <v>598531.5700000001</v>
      </c>
      <c r="Y30" s="8">
        <v>1254284.23</v>
      </c>
      <c r="Z30" s="8">
        <v>13268038.86</v>
      </c>
      <c r="AA30" s="8">
        <v>55153821.7</v>
      </c>
      <c r="AB30" s="8">
        <v>34626.13</v>
      </c>
    </row>
    <row r="31" spans="2:28" s="1" customFormat="1" ht="18" customHeight="1">
      <c r="B31" s="3" t="s">
        <v>615</v>
      </c>
      <c r="C31" s="8">
        <v>80117.98</v>
      </c>
      <c r="D31" s="8">
        <v>11468492.76</v>
      </c>
      <c r="E31" s="8">
        <v>3743321.9</v>
      </c>
      <c r="F31" s="8">
        <v>52020148.51</v>
      </c>
      <c r="G31" s="8">
        <v>10420873.79</v>
      </c>
      <c r="H31" s="8">
        <v>631622.43</v>
      </c>
      <c r="I31" s="8">
        <v>745817.92</v>
      </c>
      <c r="J31" s="8">
        <v>9893921.72</v>
      </c>
      <c r="K31" s="8">
        <v>332353.46</v>
      </c>
      <c r="L31" s="8">
        <v>3558281.68</v>
      </c>
      <c r="M31" s="8">
        <v>1186292.03</v>
      </c>
      <c r="N31" s="8">
        <v>64352439.43</v>
      </c>
      <c r="O31" s="8">
        <v>7349253</v>
      </c>
      <c r="P31" s="8">
        <v>19276648.29</v>
      </c>
      <c r="Q31" s="8">
        <v>58360927.41</v>
      </c>
      <c r="R31" s="8">
        <v>553040.45</v>
      </c>
      <c r="S31" s="8">
        <v>6261556.82</v>
      </c>
      <c r="T31" s="8">
        <v>737458.19</v>
      </c>
      <c r="U31" s="8">
        <v>6748634.5600000005</v>
      </c>
      <c r="V31" s="8">
        <v>691074543.18</v>
      </c>
      <c r="W31" s="8">
        <v>903402.25</v>
      </c>
      <c r="X31" s="8">
        <v>25948830.84</v>
      </c>
      <c r="Y31" s="8">
        <v>57536698.61</v>
      </c>
      <c r="Z31" s="8">
        <v>53144254.81</v>
      </c>
      <c r="AA31" s="8">
        <v>662500258.43</v>
      </c>
      <c r="AB31" s="8">
        <v>61191224.04</v>
      </c>
    </row>
    <row r="32" spans="2:28" s="1" customFormat="1" ht="18" customHeight="1">
      <c r="B32" s="3" t="s">
        <v>616</v>
      </c>
      <c r="C32" s="8">
        <v>7010.06</v>
      </c>
      <c r="D32" s="8">
        <v>0</v>
      </c>
      <c r="E32" s="8">
        <v>1011447.02</v>
      </c>
      <c r="F32" s="8">
        <v>50949649.72</v>
      </c>
      <c r="G32" s="8">
        <v>0</v>
      </c>
      <c r="H32" s="8">
        <v>32474.12</v>
      </c>
      <c r="I32" s="8">
        <v>0</v>
      </c>
      <c r="J32" s="8">
        <v>0</v>
      </c>
      <c r="K32" s="8">
        <v>39442.37</v>
      </c>
      <c r="L32" s="8">
        <v>0</v>
      </c>
      <c r="M32" s="8">
        <v>0</v>
      </c>
      <c r="N32" s="8">
        <v>0</v>
      </c>
      <c r="O32" s="8">
        <v>0</v>
      </c>
      <c r="P32" s="8">
        <v>1778357.87</v>
      </c>
      <c r="Q32" s="8">
        <v>0</v>
      </c>
      <c r="R32" s="8">
        <v>476092.73</v>
      </c>
      <c r="S32" s="8">
        <v>2501.28</v>
      </c>
      <c r="T32" s="8">
        <v>0</v>
      </c>
      <c r="U32" s="8">
        <v>98117.33</v>
      </c>
      <c r="V32" s="8">
        <v>0</v>
      </c>
      <c r="W32" s="8">
        <v>0</v>
      </c>
      <c r="X32" s="8">
        <v>0</v>
      </c>
      <c r="Y32" s="8">
        <v>32071162.18</v>
      </c>
      <c r="Z32" s="8">
        <v>0</v>
      </c>
      <c r="AA32" s="8">
        <v>0</v>
      </c>
      <c r="AB32" s="8">
        <v>0</v>
      </c>
    </row>
    <row r="33" spans="2:28" s="1" customFormat="1" ht="18" customHeight="1">
      <c r="B33" s="3" t="s">
        <v>617</v>
      </c>
      <c r="C33" s="8">
        <v>269590.25</v>
      </c>
      <c r="D33" s="8">
        <v>13988067.92</v>
      </c>
      <c r="E33" s="8">
        <v>5418615.43</v>
      </c>
      <c r="F33" s="8">
        <v>104051640.72</v>
      </c>
      <c r="G33" s="8">
        <v>10796534.8</v>
      </c>
      <c r="H33" s="8">
        <v>674316.81</v>
      </c>
      <c r="I33" s="8">
        <v>906594.72</v>
      </c>
      <c r="J33" s="8">
        <v>10277448.899999999</v>
      </c>
      <c r="K33" s="8">
        <v>398531.23</v>
      </c>
      <c r="L33" s="8">
        <v>5070954.86</v>
      </c>
      <c r="M33" s="8">
        <v>1294114.43</v>
      </c>
      <c r="N33" s="8">
        <v>107683909.44</v>
      </c>
      <c r="O33" s="8">
        <v>18554353</v>
      </c>
      <c r="P33" s="8">
        <v>32854809.13</v>
      </c>
      <c r="Q33" s="8">
        <v>59542868.22</v>
      </c>
      <c r="R33" s="8">
        <v>1164289.03</v>
      </c>
      <c r="S33" s="8">
        <v>6355064.17</v>
      </c>
      <c r="T33" s="8">
        <v>783945.47</v>
      </c>
      <c r="U33" s="8">
        <v>8904856.64</v>
      </c>
      <c r="V33" s="8">
        <v>2198609479.87</v>
      </c>
      <c r="W33" s="8">
        <v>1358464.75</v>
      </c>
      <c r="X33" s="8">
        <v>26804879.02</v>
      </c>
      <c r="Y33" s="8">
        <v>105627636.86</v>
      </c>
      <c r="Z33" s="8">
        <v>66412293.67</v>
      </c>
      <c r="AA33" s="8">
        <v>1165060269.26</v>
      </c>
      <c r="AB33" s="8">
        <v>83045170.98</v>
      </c>
    </row>
    <row r="34" spans="2:28" s="1" customFormat="1" ht="18" customHeight="1">
      <c r="B34" s="3" t="s">
        <v>618</v>
      </c>
      <c r="C34" s="8">
        <v>1718583.73</v>
      </c>
      <c r="D34" s="8">
        <v>189972794.31</v>
      </c>
      <c r="E34" s="8">
        <v>32745672.99</v>
      </c>
      <c r="F34" s="8">
        <v>449959329.91</v>
      </c>
      <c r="G34" s="8">
        <v>77003592.24</v>
      </c>
      <c r="H34" s="8">
        <v>2193860.84</v>
      </c>
      <c r="I34" s="8">
        <v>2708590.81</v>
      </c>
      <c r="J34" s="8">
        <v>65685962.79</v>
      </c>
      <c r="K34" s="8">
        <v>2189477.55</v>
      </c>
      <c r="L34" s="8">
        <v>21390817.98</v>
      </c>
      <c r="M34" s="8">
        <v>5603819.48</v>
      </c>
      <c r="N34" s="8">
        <v>506738616.18</v>
      </c>
      <c r="O34" s="8">
        <v>65649333</v>
      </c>
      <c r="P34" s="8">
        <v>121804091.38</v>
      </c>
      <c r="Q34" s="8">
        <v>130626752.84</v>
      </c>
      <c r="R34" s="8">
        <v>4976904.96</v>
      </c>
      <c r="S34" s="8">
        <v>16057664.44</v>
      </c>
      <c r="T34" s="8">
        <v>2045081.35</v>
      </c>
      <c r="U34" s="8">
        <v>83359431.45</v>
      </c>
      <c r="V34" s="8">
        <v>9540593023.21</v>
      </c>
      <c r="W34" s="8">
        <v>4259679.92</v>
      </c>
      <c r="X34" s="8">
        <v>129807335.74</v>
      </c>
      <c r="Y34" s="8">
        <v>457298099.46</v>
      </c>
      <c r="Z34" s="8">
        <v>196266952.74</v>
      </c>
      <c r="AA34" s="8">
        <v>6224204089.94</v>
      </c>
      <c r="AB34" s="8">
        <v>574477040.58</v>
      </c>
    </row>
    <row r="35" spans="2:28" s="1" customFormat="1" ht="18" customHeight="1">
      <c r="B35" s="3" t="s">
        <v>619</v>
      </c>
      <c r="C35" s="8">
        <v>228614.21</v>
      </c>
      <c r="D35" s="8">
        <v>9616772.9</v>
      </c>
      <c r="E35" s="8">
        <v>-18858273.11</v>
      </c>
      <c r="F35" s="8">
        <v>-57636833.11</v>
      </c>
      <c r="G35" s="8">
        <v>-228569.1</v>
      </c>
      <c r="H35" s="8">
        <v>-1035111.51</v>
      </c>
      <c r="I35" s="8">
        <v>-1356708.65</v>
      </c>
      <c r="J35" s="8">
        <v>-8219308.52</v>
      </c>
      <c r="K35" s="8">
        <v>393624.41</v>
      </c>
      <c r="L35" s="8">
        <v>-2450514.92</v>
      </c>
      <c r="M35" s="8">
        <v>-5603819.48</v>
      </c>
      <c r="N35" s="8">
        <v>-78249523.59</v>
      </c>
      <c r="O35" s="8">
        <v>-15321799</v>
      </c>
      <c r="P35" s="8">
        <v>-16084231.46</v>
      </c>
      <c r="Q35" s="8">
        <v>-125212136.24</v>
      </c>
      <c r="R35" s="8">
        <v>-1931952.33</v>
      </c>
      <c r="S35" s="8">
        <v>2510930.9</v>
      </c>
      <c r="T35" s="8">
        <v>-1291791.67</v>
      </c>
      <c r="U35" s="8">
        <v>2581104.21</v>
      </c>
      <c r="V35" s="8">
        <v>-912122597.07</v>
      </c>
      <c r="W35" s="8">
        <v>2697004.33</v>
      </c>
      <c r="X35" s="8">
        <v>15559730.49</v>
      </c>
      <c r="Y35" s="8">
        <v>-31870054</v>
      </c>
      <c r="Z35" s="8">
        <v>-97847185.65</v>
      </c>
      <c r="AA35" s="8">
        <v>-242351394.69</v>
      </c>
      <c r="AB35" s="8">
        <v>-84678690.42</v>
      </c>
    </row>
    <row r="36" spans="2:28" s="1" customFormat="1" ht="18" customHeight="1">
      <c r="B36" s="3" t="s">
        <v>620</v>
      </c>
      <c r="C36" s="8">
        <v>0</v>
      </c>
      <c r="D36" s="8">
        <v>1044790.76</v>
      </c>
      <c r="E36" s="8">
        <v>0</v>
      </c>
      <c r="F36" s="8">
        <v>14781693.38</v>
      </c>
      <c r="G36" s="8">
        <v>1962361.53</v>
      </c>
      <c r="H36" s="8"/>
      <c r="I36" s="8">
        <v>45837.43</v>
      </c>
      <c r="J36" s="8">
        <v>4577286.87</v>
      </c>
      <c r="K36" s="8">
        <v>0</v>
      </c>
      <c r="L36" s="8">
        <v>28908.24</v>
      </c>
      <c r="M36" s="8"/>
      <c r="N36" s="8">
        <v>9476391.63</v>
      </c>
      <c r="O36" s="8">
        <v>65740</v>
      </c>
      <c r="P36" s="8">
        <v>481565.05</v>
      </c>
      <c r="Q36" s="8">
        <v>0</v>
      </c>
      <c r="R36" s="8">
        <v>0</v>
      </c>
      <c r="S36" s="8">
        <v>0</v>
      </c>
      <c r="T36" s="8">
        <v>484808.62</v>
      </c>
      <c r="U36" s="8">
        <v>453.58</v>
      </c>
      <c r="V36" s="8">
        <v>1119049468.76</v>
      </c>
      <c r="W36" s="8">
        <v>6956684.25</v>
      </c>
      <c r="X36" s="8">
        <v>7590995.2</v>
      </c>
      <c r="Y36" s="8">
        <v>0</v>
      </c>
      <c r="Z36" s="8">
        <v>35994846.85</v>
      </c>
      <c r="AA36" s="8">
        <v>2207400.53</v>
      </c>
      <c r="AB36" s="8">
        <v>6864056.7</v>
      </c>
    </row>
    <row r="37" spans="2:28" s="1" customFormat="1" ht="18" customHeight="1">
      <c r="B37" s="3" t="s">
        <v>621</v>
      </c>
      <c r="C37" s="8">
        <v>0</v>
      </c>
      <c r="D37" s="8">
        <v>1037861.59</v>
      </c>
      <c r="E37" s="8">
        <v>0</v>
      </c>
      <c r="F37" s="8">
        <v>98813323.95</v>
      </c>
      <c r="G37" s="8">
        <v>1913399.48</v>
      </c>
      <c r="H37" s="8"/>
      <c r="I37" s="8">
        <v>20060.21</v>
      </c>
      <c r="J37" s="8">
        <v>2275276.73</v>
      </c>
      <c r="K37" s="8">
        <v>0</v>
      </c>
      <c r="L37" s="8">
        <v>499.21</v>
      </c>
      <c r="M37" s="8"/>
      <c r="N37" s="8">
        <v>4555355.2</v>
      </c>
      <c r="O37" s="8">
        <v>93294</v>
      </c>
      <c r="P37" s="8">
        <v>185644.15</v>
      </c>
      <c r="Q37" s="8">
        <v>0</v>
      </c>
      <c r="R37" s="8">
        <v>0</v>
      </c>
      <c r="S37" s="8">
        <v>0</v>
      </c>
      <c r="T37" s="8">
        <v>1336642.57</v>
      </c>
      <c r="U37" s="8">
        <v>46606.51</v>
      </c>
      <c r="V37" s="8">
        <v>33971995.5</v>
      </c>
      <c r="W37" s="8">
        <v>4259629.92</v>
      </c>
      <c r="X37" s="8">
        <v>9358705.75</v>
      </c>
      <c r="Y37" s="8">
        <v>0</v>
      </c>
      <c r="Z37" s="8">
        <v>22681757.01</v>
      </c>
      <c r="AA37" s="8">
        <v>32731033.62</v>
      </c>
      <c r="AB37" s="8">
        <v>13029656.2</v>
      </c>
    </row>
    <row r="38" spans="2:28" s="1" customFormat="1" ht="18" customHeight="1">
      <c r="B38" s="3" t="s">
        <v>622</v>
      </c>
      <c r="C38" s="8">
        <v>0</v>
      </c>
      <c r="D38" s="8">
        <v>6929.170000000042</v>
      </c>
      <c r="E38" s="8">
        <v>0</v>
      </c>
      <c r="F38" s="8">
        <v>-84031630.57000001</v>
      </c>
      <c r="G38" s="8">
        <v>48962.05000000005</v>
      </c>
      <c r="H38" s="8"/>
      <c r="I38" s="8">
        <v>25777.22</v>
      </c>
      <c r="J38" s="8">
        <f>J36-J37</f>
        <v>2302010.14</v>
      </c>
      <c r="K38" s="8">
        <v>0</v>
      </c>
      <c r="L38" s="8">
        <v>28409.030000000002</v>
      </c>
      <c r="M38" s="8"/>
      <c r="N38" s="8">
        <v>4921036.430000001</v>
      </c>
      <c r="O38" s="8">
        <v>-27554</v>
      </c>
      <c r="P38" s="8">
        <v>295920.9</v>
      </c>
      <c r="Q38" s="8">
        <v>0</v>
      </c>
      <c r="R38" s="8">
        <v>0</v>
      </c>
      <c r="S38" s="8">
        <v>0</v>
      </c>
      <c r="T38" s="8">
        <v>-851833.95</v>
      </c>
      <c r="U38" s="8">
        <v>-46152.93</v>
      </c>
      <c r="V38" s="8">
        <v>1085077473.26</v>
      </c>
      <c r="W38" s="8">
        <v>2697054.33</v>
      </c>
      <c r="X38" s="8">
        <v>-1767710.5499999998</v>
      </c>
      <c r="Y38" s="8">
        <v>0</v>
      </c>
      <c r="Z38" s="8">
        <v>13313089.84</v>
      </c>
      <c r="AA38" s="8">
        <v>-30523633.09</v>
      </c>
      <c r="AB38" s="8">
        <v>-6165599.499999999</v>
      </c>
    </row>
    <row r="39" spans="2:28" s="1" customFormat="1" ht="18" customHeight="1">
      <c r="B39" s="3" t="s">
        <v>623</v>
      </c>
      <c r="C39" s="8">
        <v>228614.20999999996</v>
      </c>
      <c r="D39" s="8">
        <v>9616772.900000006</v>
      </c>
      <c r="E39" s="8">
        <v>-18858273.11</v>
      </c>
      <c r="F39" s="8">
        <v>-57636833.110000014</v>
      </c>
      <c r="G39" s="8">
        <v>-228569.09999999404</v>
      </c>
      <c r="H39" s="8">
        <v>-1035111.5099999998</v>
      </c>
      <c r="I39" s="8">
        <v>-1356708.65</v>
      </c>
      <c r="J39" s="8">
        <f>J35+J38</f>
        <v>-5917298.379999999</v>
      </c>
      <c r="K39" s="8">
        <v>393624.41000000015</v>
      </c>
      <c r="L39" s="8">
        <v>-2450514.920000002</v>
      </c>
      <c r="M39" s="8">
        <v>-5603819.48</v>
      </c>
      <c r="N39" s="8">
        <v>-78249523.59000003</v>
      </c>
      <c r="O39" s="8">
        <v>-15321799</v>
      </c>
      <c r="P39" s="8">
        <v>-16084231.459999993</v>
      </c>
      <c r="Q39" s="8">
        <v>-125212136.24000001</v>
      </c>
      <c r="R39" s="8">
        <v>-1931952.33</v>
      </c>
      <c r="S39" s="8">
        <v>2510930.9000000004</v>
      </c>
      <c r="T39" s="8">
        <v>-1291791.67</v>
      </c>
      <c r="U39" s="8">
        <v>2581104.2099999934</v>
      </c>
      <c r="V39" s="8">
        <v>-912122597.0699997</v>
      </c>
      <c r="W39" s="8">
        <v>2697004.33</v>
      </c>
      <c r="X39" s="8">
        <v>15559730.489999995</v>
      </c>
      <c r="Y39" s="8">
        <v>-31870054</v>
      </c>
      <c r="Z39" s="8">
        <v>-97847185.65</v>
      </c>
      <c r="AA39" s="8">
        <v>-242351394.68999958</v>
      </c>
      <c r="AB39" s="8">
        <v>-84678690.42000002</v>
      </c>
    </row>
    <row r="44" ht="12.75">
      <c r="L44" s="63"/>
    </row>
    <row r="45" ht="12.75">
      <c r="L45" s="63"/>
    </row>
  </sheetData>
  <sheetProtection/>
  <mergeCells count="1">
    <mergeCell ref="B2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5.00390625" style="11" bestFit="1" customWidth="1"/>
    <col min="2" max="3" width="15.28125" style="13" customWidth="1"/>
    <col min="4" max="4" width="14.8515625" style="13" customWidth="1"/>
    <col min="5" max="5" width="15.421875" style="13" customWidth="1"/>
    <col min="6" max="6" width="17.140625" style="13" customWidth="1"/>
    <col min="7" max="7" width="17.57421875" style="13" customWidth="1"/>
    <col min="8" max="8" width="17.28125" style="11" customWidth="1"/>
    <col min="9" max="9" width="15.28125" style="11" customWidth="1"/>
    <col min="10" max="10" width="15.00390625" style="11" bestFit="1" customWidth="1"/>
    <col min="11" max="16384" width="9.140625" style="11" customWidth="1"/>
  </cols>
  <sheetData>
    <row r="1" spans="1:7" ht="15">
      <c r="A1" s="227" t="s">
        <v>337</v>
      </c>
      <c r="B1" s="227"/>
      <c r="C1" s="227"/>
      <c r="D1" s="227"/>
      <c r="E1" s="227"/>
      <c r="F1" s="227"/>
      <c r="G1" s="227"/>
    </row>
    <row r="2" spans="1:7" ht="15">
      <c r="A2" s="226" t="s">
        <v>338</v>
      </c>
      <c r="B2" s="226"/>
      <c r="C2" s="226"/>
      <c r="D2" s="226"/>
      <c r="E2" s="226"/>
      <c r="F2" s="226"/>
      <c r="G2" s="226"/>
    </row>
    <row r="3" spans="1:7" ht="15">
      <c r="A3" s="16"/>
      <c r="B3" s="16"/>
      <c r="C3" s="16"/>
      <c r="D3" s="16"/>
      <c r="E3" s="16"/>
      <c r="F3" s="16"/>
      <c r="G3" s="16"/>
    </row>
    <row r="4" spans="1:10" ht="15">
      <c r="A4" s="228" t="s">
        <v>341</v>
      </c>
      <c r="B4" s="229"/>
      <c r="C4" s="229"/>
      <c r="D4" s="229"/>
      <c r="E4" s="229"/>
      <c r="F4" s="229"/>
      <c r="G4" s="229"/>
      <c r="H4" s="229"/>
      <c r="I4" s="229"/>
      <c r="J4" s="230"/>
    </row>
    <row r="5" spans="1:10" s="19" customFormat="1" ht="75">
      <c r="A5" s="17" t="s">
        <v>335</v>
      </c>
      <c r="B5" s="18" t="s">
        <v>336</v>
      </c>
      <c r="C5" s="18" t="s">
        <v>464</v>
      </c>
      <c r="D5" s="18" t="s">
        <v>469</v>
      </c>
      <c r="E5" s="18" t="s">
        <v>472</v>
      </c>
      <c r="F5" s="18" t="s">
        <v>471</v>
      </c>
      <c r="G5" s="18" t="s">
        <v>467</v>
      </c>
      <c r="H5" s="18" t="s">
        <v>489</v>
      </c>
      <c r="I5" s="18" t="s">
        <v>490</v>
      </c>
      <c r="J5" s="18" t="s">
        <v>491</v>
      </c>
    </row>
    <row r="6" spans="1:10" ht="15">
      <c r="A6" s="12">
        <v>2001</v>
      </c>
      <c r="B6" s="15">
        <v>599677685</v>
      </c>
      <c r="C6" s="15">
        <v>48958915094</v>
      </c>
      <c r="D6" s="15">
        <v>18307077.5</v>
      </c>
      <c r="E6" s="15">
        <v>79813899</v>
      </c>
      <c r="F6" s="15">
        <v>1266443577</v>
      </c>
      <c r="G6" s="15">
        <v>5036483185.19</v>
      </c>
      <c r="H6" s="15">
        <v>11264720806</v>
      </c>
      <c r="I6" s="15">
        <v>12244381220</v>
      </c>
      <c r="J6" s="15">
        <f>H6-I6</f>
        <v>-979660414</v>
      </c>
    </row>
    <row r="7" spans="1:10" ht="15">
      <c r="A7" s="12">
        <v>2002</v>
      </c>
      <c r="B7" s="15">
        <v>569137565</v>
      </c>
      <c r="C7" s="15">
        <v>48438825218</v>
      </c>
      <c r="D7" s="15">
        <v>12455390.61</v>
      </c>
      <c r="E7" s="15">
        <v>86247843</v>
      </c>
      <c r="F7" s="15">
        <v>1507975867</v>
      </c>
      <c r="G7" s="15">
        <v>5239590992.04</v>
      </c>
      <c r="H7" s="15">
        <v>12819667141</v>
      </c>
      <c r="I7" s="15">
        <v>13655721326.75</v>
      </c>
      <c r="J7" s="15">
        <f aca="true" t="shared" si="0" ref="J7:J14">H7-I7</f>
        <v>-836054185.75</v>
      </c>
    </row>
    <row r="8" spans="1:10" ht="15">
      <c r="A8" s="12">
        <v>2003</v>
      </c>
      <c r="B8" s="15">
        <v>493908555</v>
      </c>
      <c r="C8" s="15">
        <v>46712960936</v>
      </c>
      <c r="D8" s="15">
        <v>13212121.67</v>
      </c>
      <c r="E8" s="15">
        <v>79244258</v>
      </c>
      <c r="F8" s="15">
        <v>1447220966</v>
      </c>
      <c r="G8" s="15">
        <v>5043149416.52</v>
      </c>
      <c r="H8" s="15">
        <v>13800335396.110003</v>
      </c>
      <c r="I8" s="15">
        <v>13434033500.13</v>
      </c>
      <c r="J8" s="15">
        <f t="shared" si="0"/>
        <v>366301895.98000336</v>
      </c>
    </row>
    <row r="9" spans="1:10" ht="15">
      <c r="A9" s="12">
        <v>2004</v>
      </c>
      <c r="B9" s="15">
        <v>486637575</v>
      </c>
      <c r="C9" s="15">
        <v>48677336712</v>
      </c>
      <c r="D9" s="15">
        <v>7818716.77</v>
      </c>
      <c r="E9" s="15">
        <v>122610559</v>
      </c>
      <c r="F9" s="15">
        <v>1553251685</v>
      </c>
      <c r="G9" s="15">
        <v>5334481214.17</v>
      </c>
      <c r="H9" s="15">
        <v>15497868668.720001</v>
      </c>
      <c r="I9" s="15">
        <v>14998241349.28</v>
      </c>
      <c r="J9" s="15">
        <f t="shared" si="0"/>
        <v>499627319.44000053</v>
      </c>
    </row>
    <row r="10" spans="1:10" ht="15">
      <c r="A10" s="12">
        <v>2005</v>
      </c>
      <c r="B10" s="15">
        <v>538130145</v>
      </c>
      <c r="C10" s="15">
        <v>59101337057</v>
      </c>
      <c r="D10" s="15">
        <v>3451649.22</v>
      </c>
      <c r="E10" s="15">
        <v>112717655</v>
      </c>
      <c r="F10" s="15">
        <v>1677491774</v>
      </c>
      <c r="G10" s="15">
        <v>6226261357.35</v>
      </c>
      <c r="H10" s="15">
        <v>16002262940.959997</v>
      </c>
      <c r="I10" s="15">
        <v>15920229447.79</v>
      </c>
      <c r="J10" s="15">
        <f t="shared" si="0"/>
        <v>82033493.16999626</v>
      </c>
    </row>
    <row r="11" spans="1:10" ht="15">
      <c r="A11" s="12">
        <v>2006</v>
      </c>
      <c r="B11" s="15">
        <v>540839085</v>
      </c>
      <c r="C11" s="15">
        <v>56846803069</v>
      </c>
      <c r="D11" s="15">
        <v>6375349.29</v>
      </c>
      <c r="E11" s="15">
        <v>208045178</v>
      </c>
      <c r="F11" s="15">
        <v>1427657933</v>
      </c>
      <c r="G11" s="15">
        <v>5905588690.23</v>
      </c>
      <c r="H11" s="15">
        <v>14700543193.93</v>
      </c>
      <c r="I11" s="15">
        <v>15220441005.999998</v>
      </c>
      <c r="J11" s="15">
        <f t="shared" si="0"/>
        <v>-519897812.0699978</v>
      </c>
    </row>
    <row r="12" spans="1:10" ht="15">
      <c r="A12" s="12">
        <v>2007</v>
      </c>
      <c r="B12" s="15">
        <v>601219074</v>
      </c>
      <c r="C12" s="15">
        <v>60594547077</v>
      </c>
      <c r="D12" s="15">
        <v>9725652.92</v>
      </c>
      <c r="E12" s="15">
        <v>61608862</v>
      </c>
      <c r="F12" s="15">
        <v>1349728868</v>
      </c>
      <c r="G12" s="15">
        <v>5965654414.25</v>
      </c>
      <c r="H12" s="15">
        <v>14611770706.769999</v>
      </c>
      <c r="I12" s="15">
        <v>16007558699.879997</v>
      </c>
      <c r="J12" s="15">
        <f t="shared" si="0"/>
        <v>-1395787993.1099987</v>
      </c>
    </row>
    <row r="13" spans="1:10" ht="15">
      <c r="A13" s="12">
        <v>2008</v>
      </c>
      <c r="B13" s="15">
        <v>645611838</v>
      </c>
      <c r="C13" s="15">
        <v>69083642669</v>
      </c>
      <c r="D13" s="15">
        <v>5867089.46</v>
      </c>
      <c r="E13" s="15">
        <v>44682307</v>
      </c>
      <c r="F13" s="15">
        <v>991980971</v>
      </c>
      <c r="G13" s="15">
        <v>6223803567.94</v>
      </c>
      <c r="H13" s="15">
        <v>18561594768.33</v>
      </c>
      <c r="I13" s="15">
        <v>20034438681.73</v>
      </c>
      <c r="J13" s="15">
        <f t="shared" si="0"/>
        <v>-1472843913.3999977</v>
      </c>
    </row>
    <row r="14" spans="1:10" ht="15">
      <c r="A14" s="12">
        <v>2009</v>
      </c>
      <c r="B14" s="15">
        <v>715517345</v>
      </c>
      <c r="C14" s="15">
        <v>76384944847</v>
      </c>
      <c r="D14" s="15">
        <v>10957754.33</v>
      </c>
      <c r="E14" s="15">
        <v>56155673</v>
      </c>
      <c r="F14" s="15">
        <v>819029197</v>
      </c>
      <c r="G14" s="15">
        <v>6615013487.63</v>
      </c>
      <c r="H14" s="15">
        <f>H26+H39</f>
        <v>17240573886.75</v>
      </c>
      <c r="I14" s="15">
        <f>I26+I39</f>
        <v>18909336599.82</v>
      </c>
      <c r="J14" s="15">
        <f t="shared" si="0"/>
        <v>-1668762713.0699997</v>
      </c>
    </row>
    <row r="16" spans="1:10" ht="15">
      <c r="A16" s="228" t="s">
        <v>339</v>
      </c>
      <c r="B16" s="229"/>
      <c r="C16" s="229"/>
      <c r="D16" s="229"/>
      <c r="E16" s="229"/>
      <c r="F16" s="229"/>
      <c r="G16" s="229"/>
      <c r="H16" s="229"/>
      <c r="I16" s="229"/>
      <c r="J16" s="230"/>
    </row>
    <row r="17" spans="1:10" ht="75">
      <c r="A17" s="17" t="s">
        <v>335</v>
      </c>
      <c r="B17" s="18" t="s">
        <v>336</v>
      </c>
      <c r="C17" s="18" t="s">
        <v>464</v>
      </c>
      <c r="D17" s="18" t="s">
        <v>469</v>
      </c>
      <c r="E17" s="18" t="s">
        <v>472</v>
      </c>
      <c r="F17" s="18" t="s">
        <v>471</v>
      </c>
      <c r="G17" s="18" t="s">
        <v>467</v>
      </c>
      <c r="H17" s="18" t="s">
        <v>489</v>
      </c>
      <c r="I17" s="18" t="s">
        <v>490</v>
      </c>
      <c r="J17" s="18" t="s">
        <v>491</v>
      </c>
    </row>
    <row r="18" spans="1:10" ht="15">
      <c r="A18" s="12">
        <v>2001</v>
      </c>
      <c r="B18" s="15">
        <v>447705660</v>
      </c>
      <c r="C18" s="15">
        <v>27585775782</v>
      </c>
      <c r="D18" s="15">
        <v>9056685.91</v>
      </c>
      <c r="E18" s="15">
        <v>54931994</v>
      </c>
      <c r="F18" s="15">
        <v>458628423</v>
      </c>
      <c r="G18" s="15">
        <v>2591550287.17</v>
      </c>
      <c r="H18" s="15">
        <v>6996098310</v>
      </c>
      <c r="I18" s="15">
        <v>7502929554</v>
      </c>
      <c r="J18" s="15">
        <f>H18-I18</f>
        <v>-506831244</v>
      </c>
    </row>
    <row r="19" spans="1:10" ht="15">
      <c r="A19" s="12">
        <v>2002</v>
      </c>
      <c r="B19" s="15">
        <v>427490348</v>
      </c>
      <c r="C19" s="15">
        <v>27677659442</v>
      </c>
      <c r="D19" s="15">
        <v>4151161.96</v>
      </c>
      <c r="E19" s="15">
        <v>47694737</v>
      </c>
      <c r="F19" s="15">
        <v>468014981</v>
      </c>
      <c r="G19" s="15">
        <v>2595685338.19</v>
      </c>
      <c r="H19" s="15">
        <v>7982332132.040001</v>
      </c>
      <c r="I19" s="15">
        <v>8624651944.05</v>
      </c>
      <c r="J19" s="15">
        <f aca="true" t="shared" si="1" ref="J19:J26">H19-I19</f>
        <v>-642319812.0099983</v>
      </c>
    </row>
    <row r="20" spans="1:10" ht="15">
      <c r="A20" s="12">
        <v>2003</v>
      </c>
      <c r="B20" s="15">
        <v>361268487</v>
      </c>
      <c r="C20" s="15">
        <v>26026650816</v>
      </c>
      <c r="D20" s="15">
        <v>4559777.47</v>
      </c>
      <c r="E20" s="15">
        <v>34548177</v>
      </c>
      <c r="F20" s="15">
        <v>409857485</v>
      </c>
      <c r="G20" s="15">
        <v>2400964250.52</v>
      </c>
      <c r="H20" s="15">
        <v>8896861309.690002</v>
      </c>
      <c r="I20" s="15">
        <v>8503030077.65</v>
      </c>
      <c r="J20" s="15">
        <f t="shared" si="1"/>
        <v>393831232.0400028</v>
      </c>
    </row>
    <row r="21" spans="1:10" ht="15">
      <c r="A21" s="12">
        <v>2004</v>
      </c>
      <c r="B21" s="15">
        <v>354107919</v>
      </c>
      <c r="C21" s="15">
        <v>28263315152</v>
      </c>
      <c r="D21" s="15">
        <v>4246228.02</v>
      </c>
      <c r="E21" s="15">
        <v>82001909</v>
      </c>
      <c r="F21" s="15">
        <v>474631237</v>
      </c>
      <c r="G21" s="15">
        <v>2680628011.16</v>
      </c>
      <c r="H21" s="15">
        <v>10009223893.48</v>
      </c>
      <c r="I21" s="15">
        <v>9223946883.69</v>
      </c>
      <c r="J21" s="15">
        <f t="shared" si="1"/>
        <v>785277009.789999</v>
      </c>
    </row>
    <row r="22" spans="1:10" ht="15">
      <c r="A22" s="12">
        <v>2005</v>
      </c>
      <c r="B22" s="15">
        <v>389335498</v>
      </c>
      <c r="C22" s="15">
        <v>35580166203</v>
      </c>
      <c r="D22" s="15">
        <v>2633289.99</v>
      </c>
      <c r="E22" s="15">
        <v>73605744</v>
      </c>
      <c r="F22" s="15">
        <v>507654935</v>
      </c>
      <c r="G22" s="15">
        <v>3252406434.28</v>
      </c>
      <c r="H22" s="15">
        <v>10252381214.249996</v>
      </c>
      <c r="I22" s="15">
        <v>10163601167.51</v>
      </c>
      <c r="J22" s="15">
        <f t="shared" si="1"/>
        <v>88780046.73999596</v>
      </c>
    </row>
    <row r="23" spans="1:10" ht="15">
      <c r="A23" s="12">
        <v>2006</v>
      </c>
      <c r="B23" s="15">
        <v>422715219</v>
      </c>
      <c r="C23" s="15">
        <v>40576646361</v>
      </c>
      <c r="D23" s="15">
        <v>5407230.74</v>
      </c>
      <c r="E23" s="15">
        <v>188492914</v>
      </c>
      <c r="F23" s="15">
        <v>503585793</v>
      </c>
      <c r="G23" s="15">
        <v>3740734415.37</v>
      </c>
      <c r="H23" s="15">
        <v>10791359473.31</v>
      </c>
      <c r="I23" s="15">
        <v>10601231714.34</v>
      </c>
      <c r="J23" s="15">
        <f t="shared" si="1"/>
        <v>190127758.9699993</v>
      </c>
    </row>
    <row r="24" spans="1:10" ht="15">
      <c r="A24" s="12">
        <v>2007</v>
      </c>
      <c r="B24" s="15">
        <v>470334476</v>
      </c>
      <c r="C24" s="15">
        <v>45749598117</v>
      </c>
      <c r="D24" s="15">
        <v>7635417.35</v>
      </c>
      <c r="E24" s="15">
        <v>58234410</v>
      </c>
      <c r="F24" s="15">
        <v>519492342</v>
      </c>
      <c r="G24" s="15">
        <v>4016582028.51</v>
      </c>
      <c r="H24" s="15">
        <v>10891128350.189997</v>
      </c>
      <c r="I24" s="15">
        <v>11546127095.409998</v>
      </c>
      <c r="J24" s="15">
        <f t="shared" si="1"/>
        <v>-654998745.2200012</v>
      </c>
    </row>
    <row r="25" spans="1:10" ht="15">
      <c r="A25" s="12">
        <v>2008</v>
      </c>
      <c r="B25" s="15">
        <v>502648064</v>
      </c>
      <c r="C25" s="15">
        <v>49717181793</v>
      </c>
      <c r="D25" s="15">
        <v>5005134.82</v>
      </c>
      <c r="E25" s="15">
        <v>44566917</v>
      </c>
      <c r="F25" s="15">
        <v>522274315</v>
      </c>
      <c r="G25" s="15">
        <v>4300635000.91</v>
      </c>
      <c r="H25" s="15">
        <v>14204156282.640001</v>
      </c>
      <c r="I25" s="15">
        <v>14749507720.300001</v>
      </c>
      <c r="J25" s="15">
        <f t="shared" si="1"/>
        <v>-545351437.6599998</v>
      </c>
    </row>
    <row r="26" spans="1:10" ht="15">
      <c r="A26" s="12">
        <v>2009</v>
      </c>
      <c r="B26" s="15">
        <v>580829074</v>
      </c>
      <c r="C26" s="15">
        <v>56862446971</v>
      </c>
      <c r="D26" s="15">
        <v>10488816.77</v>
      </c>
      <c r="E26" s="15">
        <v>56155631</v>
      </c>
      <c r="F26" s="15">
        <v>521356043</v>
      </c>
      <c r="G26" s="15">
        <v>4852684013.03</v>
      </c>
      <c r="H26" s="15">
        <v>13447755502.58</v>
      </c>
      <c r="I26" s="15">
        <v>14546190853.98</v>
      </c>
      <c r="J26" s="15">
        <f t="shared" si="1"/>
        <v>-1098435351.3999996</v>
      </c>
    </row>
    <row r="27" spans="1:10" ht="15">
      <c r="A27" s="258"/>
      <c r="B27" s="259"/>
      <c r="C27" s="259"/>
      <c r="D27" s="259"/>
      <c r="E27" s="259"/>
      <c r="F27" s="259"/>
      <c r="G27" s="259"/>
      <c r="H27" s="259"/>
      <c r="I27" s="259"/>
      <c r="J27" s="259"/>
    </row>
    <row r="29" spans="1:10" ht="15">
      <c r="A29" s="228" t="s">
        <v>340</v>
      </c>
      <c r="B29" s="229"/>
      <c r="C29" s="229"/>
      <c r="D29" s="229"/>
      <c r="E29" s="229"/>
      <c r="F29" s="229"/>
      <c r="G29" s="229"/>
      <c r="H29" s="229"/>
      <c r="I29" s="229"/>
      <c r="J29" s="230"/>
    </row>
    <row r="30" spans="1:10" ht="75">
      <c r="A30" s="17" t="s">
        <v>335</v>
      </c>
      <c r="B30" s="18" t="s">
        <v>336</v>
      </c>
      <c r="C30" s="18" t="s">
        <v>464</v>
      </c>
      <c r="D30" s="18" t="s">
        <v>469</v>
      </c>
      <c r="E30" s="18" t="s">
        <v>472</v>
      </c>
      <c r="F30" s="18" t="s">
        <v>471</v>
      </c>
      <c r="G30" s="18" t="s">
        <v>467</v>
      </c>
      <c r="H30" s="18" t="s">
        <v>489</v>
      </c>
      <c r="I30" s="18" t="s">
        <v>490</v>
      </c>
      <c r="J30" s="18" t="s">
        <v>491</v>
      </c>
    </row>
    <row r="31" spans="1:10" ht="15">
      <c r="A31" s="12">
        <v>2001</v>
      </c>
      <c r="B31" s="15">
        <v>151972025</v>
      </c>
      <c r="C31" s="15">
        <v>21373139312</v>
      </c>
      <c r="D31" s="15">
        <v>9250391.59</v>
      </c>
      <c r="E31" s="15">
        <v>24881905</v>
      </c>
      <c r="F31" s="15">
        <v>807815154</v>
      </c>
      <c r="G31" s="15">
        <v>2444932898.9900002</v>
      </c>
      <c r="H31" s="15">
        <v>4268622497</v>
      </c>
      <c r="I31" s="15">
        <v>4741451666</v>
      </c>
      <c r="J31" s="15">
        <f>H31-I31</f>
        <v>-472829169</v>
      </c>
    </row>
    <row r="32" spans="1:10" ht="15">
      <c r="A32" s="12">
        <v>2002</v>
      </c>
      <c r="B32" s="15">
        <v>141647217</v>
      </c>
      <c r="C32" s="15">
        <v>20761165776</v>
      </c>
      <c r="D32" s="15">
        <v>8304228.649999999</v>
      </c>
      <c r="E32" s="15">
        <v>38553106</v>
      </c>
      <c r="F32" s="15">
        <v>1039960886</v>
      </c>
      <c r="G32" s="15">
        <v>2643905653.8500004</v>
      </c>
      <c r="H32" s="15">
        <v>4837335008.97</v>
      </c>
      <c r="I32" s="15">
        <v>5031069382.7</v>
      </c>
      <c r="J32" s="15">
        <f aca="true" t="shared" si="2" ref="J32:J39">H32-I32</f>
        <v>-193734373.72999954</v>
      </c>
    </row>
    <row r="33" spans="1:10" ht="15">
      <c r="A33" s="12">
        <v>2003</v>
      </c>
      <c r="B33" s="15">
        <v>132640068</v>
      </c>
      <c r="C33" s="15">
        <v>20686310120</v>
      </c>
      <c r="D33" s="15">
        <v>8652344.2</v>
      </c>
      <c r="E33" s="15">
        <v>44696081</v>
      </c>
      <c r="F33" s="15">
        <v>1037363481</v>
      </c>
      <c r="G33" s="15">
        <v>2642185165.2</v>
      </c>
      <c r="H33" s="15">
        <v>4903474086.42</v>
      </c>
      <c r="I33" s="15">
        <v>4931003422.48</v>
      </c>
      <c r="J33" s="15">
        <f t="shared" si="2"/>
        <v>-27529336.059999466</v>
      </c>
    </row>
    <row r="34" spans="1:10" ht="15">
      <c r="A34" s="12">
        <v>2004</v>
      </c>
      <c r="B34" s="15">
        <v>132529656</v>
      </c>
      <c r="C34" s="15">
        <v>20414021560</v>
      </c>
      <c r="D34" s="15">
        <v>3572488.75</v>
      </c>
      <c r="E34" s="15">
        <v>40608650</v>
      </c>
      <c r="F34" s="15">
        <v>1078620448</v>
      </c>
      <c r="G34" s="15">
        <v>2653853203.75</v>
      </c>
      <c r="H34" s="15">
        <v>5488644775.240001</v>
      </c>
      <c r="I34" s="15">
        <v>5774294465.59</v>
      </c>
      <c r="J34" s="15">
        <f t="shared" si="2"/>
        <v>-285649690.3499994</v>
      </c>
    </row>
    <row r="35" spans="1:10" ht="15">
      <c r="A35" s="12">
        <v>2005</v>
      </c>
      <c r="B35" s="15">
        <v>148794647</v>
      </c>
      <c r="C35" s="15">
        <v>23521170854</v>
      </c>
      <c r="D35" s="15">
        <v>818359.23</v>
      </c>
      <c r="E35" s="15">
        <v>39111911</v>
      </c>
      <c r="F35" s="15">
        <v>1169836839</v>
      </c>
      <c r="G35" s="15">
        <v>2973854923.2799997</v>
      </c>
      <c r="H35" s="15">
        <v>5749881727.110001</v>
      </c>
      <c r="I35" s="15">
        <v>5756628280.280001</v>
      </c>
      <c r="J35" s="15">
        <f t="shared" si="2"/>
        <v>-6746553.170000076</v>
      </c>
    </row>
    <row r="36" spans="1:10" ht="15">
      <c r="A36" s="12">
        <v>2006</v>
      </c>
      <c r="B36" s="15">
        <v>118123866</v>
      </c>
      <c r="C36" s="15">
        <v>16270156708</v>
      </c>
      <c r="D36" s="15">
        <v>968118.5499999998</v>
      </c>
      <c r="E36" s="15">
        <v>19552264</v>
      </c>
      <c r="F36" s="15">
        <v>924072140</v>
      </c>
      <c r="G36" s="15">
        <v>2164854275.6499996</v>
      </c>
      <c r="H36" s="15">
        <v>3909183720.62</v>
      </c>
      <c r="I36" s="15">
        <v>4619209291.66</v>
      </c>
      <c r="J36" s="15">
        <f t="shared" si="2"/>
        <v>-710025571.04</v>
      </c>
    </row>
    <row r="37" spans="1:10" ht="15">
      <c r="A37" s="12">
        <v>2007</v>
      </c>
      <c r="B37" s="15">
        <v>130884598</v>
      </c>
      <c r="C37" s="15">
        <v>14844948960</v>
      </c>
      <c r="D37" s="15">
        <v>2090235.5700000003</v>
      </c>
      <c r="E37" s="15">
        <v>3374452</v>
      </c>
      <c r="F37" s="15">
        <v>830236526</v>
      </c>
      <c r="G37" s="15">
        <v>1949072385.5700002</v>
      </c>
      <c r="H37" s="15">
        <v>3720642357.12</v>
      </c>
      <c r="I37" s="15">
        <v>4461431604.47</v>
      </c>
      <c r="J37" s="15">
        <f t="shared" si="2"/>
        <v>-740789247.3500004</v>
      </c>
    </row>
    <row r="38" spans="1:10" ht="15">
      <c r="A38" s="12">
        <v>2008</v>
      </c>
      <c r="B38" s="15">
        <v>142963774</v>
      </c>
      <c r="C38" s="15">
        <v>19366460876</v>
      </c>
      <c r="D38" s="15">
        <v>861954.6399999997</v>
      </c>
      <c r="E38" s="15">
        <v>115390</v>
      </c>
      <c r="F38" s="15">
        <v>469706656</v>
      </c>
      <c r="G38" s="15">
        <v>1923168566.3400002</v>
      </c>
      <c r="H38" s="15">
        <v>4357438485.69</v>
      </c>
      <c r="I38" s="15">
        <v>5284930961.43</v>
      </c>
      <c r="J38" s="15">
        <f t="shared" si="2"/>
        <v>-927492475.7400007</v>
      </c>
    </row>
    <row r="39" spans="1:10" ht="15">
      <c r="A39" s="12">
        <v>2009</v>
      </c>
      <c r="B39" s="15">
        <v>134688271</v>
      </c>
      <c r="C39" s="15">
        <v>19522497876</v>
      </c>
      <c r="D39" s="15">
        <v>468937.5600000005</v>
      </c>
      <c r="E39" s="15">
        <v>42</v>
      </c>
      <c r="F39" s="15">
        <v>297673154</v>
      </c>
      <c r="G39" s="15">
        <v>1762329474.26</v>
      </c>
      <c r="H39" s="15">
        <v>3792818384.17</v>
      </c>
      <c r="I39" s="15">
        <v>4363145745.84</v>
      </c>
      <c r="J39" s="15">
        <f t="shared" si="2"/>
        <v>-570327361.6700001</v>
      </c>
    </row>
    <row r="41" ht="21">
      <c r="D41" s="14"/>
    </row>
  </sheetData>
  <sheetProtection/>
  <mergeCells count="5">
    <mergeCell ref="A1:G1"/>
    <mergeCell ref="A2:G2"/>
    <mergeCell ref="A4:J4"/>
    <mergeCell ref="A16:J16"/>
    <mergeCell ref="A29:J2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0.9921875" style="0" customWidth="1"/>
    <col min="2" max="2" width="34.140625" style="0" customWidth="1"/>
    <col min="3" max="28" width="14.7109375" style="0" customWidth="1"/>
  </cols>
  <sheetData>
    <row r="1" s="1" customFormat="1" ht="32.25" customHeight="1">
      <c r="B1" s="116" t="s">
        <v>630</v>
      </c>
    </row>
    <row r="2" spans="2:11" s="1" customFormat="1" ht="31.5" customHeight="1">
      <c r="B2" s="235" t="s">
        <v>624</v>
      </c>
      <c r="C2" s="235"/>
      <c r="D2" s="235"/>
      <c r="E2" s="235"/>
      <c r="G2" s="117"/>
      <c r="H2" s="117"/>
      <c r="I2" s="117"/>
      <c r="J2" s="117"/>
      <c r="K2" s="117"/>
    </row>
    <row r="3" s="1" customFormat="1" ht="18" customHeight="1"/>
    <row r="4" spans="2:28" s="1" customFormat="1" ht="18" customHeight="1">
      <c r="B4" s="3" t="s">
        <v>583</v>
      </c>
      <c r="C4" s="4" t="s">
        <v>104</v>
      </c>
      <c r="D4" s="4" t="s">
        <v>127</v>
      </c>
      <c r="E4" s="4" t="s">
        <v>105</v>
      </c>
      <c r="F4" s="4" t="s">
        <v>106</v>
      </c>
      <c r="G4" s="4" t="s">
        <v>107</v>
      </c>
      <c r="H4" s="4" t="s">
        <v>108</v>
      </c>
      <c r="I4" s="4" t="s">
        <v>128</v>
      </c>
      <c r="J4" s="4" t="s">
        <v>584</v>
      </c>
      <c r="K4" s="4" t="s">
        <v>374</v>
      </c>
      <c r="L4" s="4" t="s">
        <v>375</v>
      </c>
      <c r="M4" s="4" t="s">
        <v>132</v>
      </c>
      <c r="N4" s="4" t="s">
        <v>585</v>
      </c>
      <c r="O4" s="4" t="s">
        <v>376</v>
      </c>
      <c r="P4" s="4" t="s">
        <v>117</v>
      </c>
      <c r="Q4" s="4" t="s">
        <v>586</v>
      </c>
      <c r="R4" s="4" t="s">
        <v>119</v>
      </c>
      <c r="S4" s="4" t="s">
        <v>587</v>
      </c>
      <c r="T4" s="4" t="s">
        <v>120</v>
      </c>
      <c r="U4" s="4" t="s">
        <v>377</v>
      </c>
      <c r="V4" s="4" t="s">
        <v>2</v>
      </c>
      <c r="W4" s="4" t="s">
        <v>124</v>
      </c>
      <c r="X4" s="4" t="s">
        <v>126</v>
      </c>
      <c r="Y4" s="4" t="s">
        <v>123</v>
      </c>
      <c r="Z4" s="4" t="s">
        <v>459</v>
      </c>
      <c r="AA4" s="4" t="s">
        <v>588</v>
      </c>
      <c r="AB4" s="4" t="s">
        <v>130</v>
      </c>
    </row>
    <row r="5" spans="2:28" s="1" customFormat="1" ht="18" customHeight="1">
      <c r="B5" s="3" t="s">
        <v>589</v>
      </c>
      <c r="C5" s="8">
        <v>1916665.09</v>
      </c>
      <c r="D5" s="8">
        <v>0</v>
      </c>
      <c r="E5" s="8">
        <v>13747175.65</v>
      </c>
      <c r="F5" s="8">
        <v>364115742.71</v>
      </c>
      <c r="G5" s="8">
        <v>0</v>
      </c>
      <c r="H5" s="8">
        <v>0</v>
      </c>
      <c r="I5" s="8">
        <v>1293930.8</v>
      </c>
      <c r="J5" s="8">
        <v>0</v>
      </c>
      <c r="K5" s="8">
        <v>0</v>
      </c>
      <c r="L5" s="8">
        <v>18553116.01</v>
      </c>
      <c r="M5" s="8">
        <v>0</v>
      </c>
      <c r="N5" s="8">
        <v>374137259.61</v>
      </c>
      <c r="O5" s="8">
        <v>49029079</v>
      </c>
      <c r="P5" s="8">
        <v>105108388.02</v>
      </c>
      <c r="Q5" s="8">
        <v>0</v>
      </c>
      <c r="R5" s="8">
        <v>3028144.25</v>
      </c>
      <c r="S5" s="8">
        <v>13027239.94</v>
      </c>
      <c r="T5" s="8">
        <v>744067.32</v>
      </c>
      <c r="U5" s="8">
        <v>649880.35</v>
      </c>
      <c r="V5" s="8">
        <v>5007985042.48</v>
      </c>
      <c r="W5" s="8">
        <v>6765686.59</v>
      </c>
      <c r="X5" s="8">
        <v>0</v>
      </c>
      <c r="Y5" s="8">
        <v>402954260.86</v>
      </c>
      <c r="Z5" s="8">
        <v>0</v>
      </c>
      <c r="AA5" s="8">
        <v>4767514826.83</v>
      </c>
      <c r="AB5" s="8">
        <v>453072667.89</v>
      </c>
    </row>
    <row r="6" spans="2:28" s="1" customFormat="1" ht="18" customHeight="1">
      <c r="B6" s="3" t="s">
        <v>590</v>
      </c>
      <c r="C6" s="8">
        <v>440</v>
      </c>
      <c r="D6" s="8">
        <v>0</v>
      </c>
      <c r="E6" s="8">
        <v>32102.63</v>
      </c>
      <c r="F6" s="8">
        <v>3316026.05</v>
      </c>
      <c r="G6" s="8">
        <v>0</v>
      </c>
      <c r="H6" s="8">
        <v>0</v>
      </c>
      <c r="I6" s="8">
        <v>26951.36</v>
      </c>
      <c r="J6" s="8">
        <v>0</v>
      </c>
      <c r="K6" s="8">
        <v>0</v>
      </c>
      <c r="L6" s="8">
        <v>131642.55</v>
      </c>
      <c r="M6" s="8">
        <v>0</v>
      </c>
      <c r="N6" s="8">
        <v>3766935.66</v>
      </c>
      <c r="O6" s="8">
        <v>174511</v>
      </c>
      <c r="P6" s="8">
        <v>218136.87</v>
      </c>
      <c r="Q6" s="8">
        <v>0</v>
      </c>
      <c r="R6" s="8">
        <v>14280.58</v>
      </c>
      <c r="S6" s="8">
        <v>233992.23</v>
      </c>
      <c r="T6" s="8">
        <v>9222.36</v>
      </c>
      <c r="U6" s="8">
        <v>11633.14</v>
      </c>
      <c r="V6" s="8">
        <v>35800255.49</v>
      </c>
      <c r="W6" s="8">
        <v>9402.66</v>
      </c>
      <c r="X6" s="8">
        <v>0</v>
      </c>
      <c r="Y6" s="8">
        <v>2318992.83</v>
      </c>
      <c r="Z6" s="8">
        <v>0</v>
      </c>
      <c r="AA6" s="8">
        <v>39558786</v>
      </c>
      <c r="AB6" s="8">
        <v>5686216.63</v>
      </c>
    </row>
    <row r="7" spans="2:28" s="1" customFormat="1" ht="18" customHeight="1">
      <c r="B7" s="3" t="s">
        <v>591</v>
      </c>
      <c r="C7" s="8">
        <v>28559.26</v>
      </c>
      <c r="D7" s="8">
        <v>34731177.69</v>
      </c>
      <c r="E7" s="8">
        <v>0</v>
      </c>
      <c r="F7" s="8">
        <v>1060592.82</v>
      </c>
      <c r="G7" s="8">
        <v>14344953.83</v>
      </c>
      <c r="H7" s="8">
        <v>0</v>
      </c>
      <c r="I7" s="8">
        <v>0</v>
      </c>
      <c r="J7" s="8">
        <v>27948997.410000004</v>
      </c>
      <c r="K7" s="8">
        <v>0</v>
      </c>
      <c r="L7" s="8">
        <v>0</v>
      </c>
      <c r="M7" s="8">
        <v>0</v>
      </c>
      <c r="N7" s="8">
        <v>11089890.36</v>
      </c>
      <c r="O7" s="8">
        <v>320776</v>
      </c>
      <c r="P7" s="8">
        <v>0</v>
      </c>
      <c r="Q7" s="8">
        <v>0</v>
      </c>
      <c r="R7" s="8">
        <v>0</v>
      </c>
      <c r="S7" s="8">
        <v>4249218.02</v>
      </c>
      <c r="T7" s="8">
        <v>0</v>
      </c>
      <c r="U7" s="8">
        <v>112024.42</v>
      </c>
      <c r="V7" s="8">
        <v>367196555.8</v>
      </c>
      <c r="W7" s="8">
        <v>0</v>
      </c>
      <c r="X7" s="8">
        <v>0</v>
      </c>
      <c r="Y7" s="8">
        <v>370737.48</v>
      </c>
      <c r="Z7" s="8">
        <v>83209757.72</v>
      </c>
      <c r="AA7" s="8">
        <v>191227662.11</v>
      </c>
      <c r="AB7" s="8">
        <v>7795426.17</v>
      </c>
    </row>
    <row r="8" spans="2:28" s="1" customFormat="1" ht="18" customHeight="1">
      <c r="B8" s="3" t="s">
        <v>592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380293.09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</row>
    <row r="9" spans="2:28" s="1" customFormat="1" ht="18" customHeight="1">
      <c r="B9" s="3" t="s">
        <v>593</v>
      </c>
      <c r="C9" s="8">
        <v>0</v>
      </c>
      <c r="D9" s="8">
        <v>0</v>
      </c>
      <c r="E9" s="8">
        <v>0</v>
      </c>
      <c r="F9" s="8">
        <v>1434898.16</v>
      </c>
      <c r="G9" s="8">
        <v>0</v>
      </c>
      <c r="H9" s="8">
        <v>1158749.33</v>
      </c>
      <c r="I9" s="8">
        <v>31000</v>
      </c>
      <c r="J9" s="8">
        <v>0</v>
      </c>
      <c r="K9" s="8">
        <v>0</v>
      </c>
      <c r="L9" s="8">
        <v>144853.59</v>
      </c>
      <c r="M9" s="8">
        <v>0</v>
      </c>
      <c r="N9" s="8">
        <v>1422444.34</v>
      </c>
      <c r="O9" s="8">
        <v>180336</v>
      </c>
      <c r="P9" s="8">
        <v>393335.03</v>
      </c>
      <c r="Q9" s="8">
        <v>5414616.6</v>
      </c>
      <c r="R9" s="8">
        <v>0</v>
      </c>
      <c r="S9" s="8">
        <v>0</v>
      </c>
      <c r="T9" s="8">
        <v>0</v>
      </c>
      <c r="U9" s="8">
        <v>16347.32</v>
      </c>
      <c r="V9" s="8">
        <v>118974948.7</v>
      </c>
      <c r="W9" s="8">
        <v>181595</v>
      </c>
      <c r="X9" s="8">
        <v>33300433.52</v>
      </c>
      <c r="Y9" s="8">
        <v>0</v>
      </c>
      <c r="Z9" s="8">
        <v>0</v>
      </c>
      <c r="AA9" s="8">
        <v>32258422.31</v>
      </c>
      <c r="AB9" s="8">
        <v>18041746.45</v>
      </c>
    </row>
    <row r="10" spans="2:28" s="1" customFormat="1" ht="18" customHeight="1">
      <c r="B10" s="3" t="s">
        <v>594</v>
      </c>
      <c r="C10" s="8">
        <v>0</v>
      </c>
      <c r="D10" s="8">
        <v>0</v>
      </c>
      <c r="E10" s="8">
        <v>0</v>
      </c>
      <c r="F10" s="8">
        <v>0</v>
      </c>
      <c r="G10" s="8">
        <v>899732.94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1956816.84</v>
      </c>
      <c r="V10" s="8">
        <v>0</v>
      </c>
      <c r="W10" s="8">
        <v>0</v>
      </c>
      <c r="X10" s="8">
        <v>2058110.91</v>
      </c>
      <c r="Y10" s="8">
        <v>0</v>
      </c>
      <c r="Z10" s="8">
        <v>5761546.94</v>
      </c>
      <c r="AA10" s="8">
        <v>0</v>
      </c>
      <c r="AB10" s="8">
        <v>0</v>
      </c>
    </row>
    <row r="11" spans="2:28" s="1" customFormat="1" ht="18" customHeight="1">
      <c r="B11" s="3" t="s">
        <v>595</v>
      </c>
      <c r="C11" s="8">
        <v>0</v>
      </c>
      <c r="D11" s="8">
        <v>0</v>
      </c>
      <c r="E11" s="8">
        <v>0</v>
      </c>
      <c r="F11" s="8">
        <v>0</v>
      </c>
      <c r="G11" s="8">
        <v>61530336.37</v>
      </c>
      <c r="H11" s="8">
        <v>0</v>
      </c>
      <c r="I11" s="8">
        <v>0</v>
      </c>
      <c r="J11" s="8">
        <v>0</v>
      </c>
      <c r="K11" s="8">
        <v>2583101.96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76281123.1</v>
      </c>
      <c r="V11" s="8">
        <v>0</v>
      </c>
      <c r="W11" s="8">
        <v>0</v>
      </c>
      <c r="X11" s="8">
        <v>110008521.8</v>
      </c>
      <c r="Y11" s="8">
        <v>17639652.95</v>
      </c>
      <c r="Z11" s="8">
        <v>0</v>
      </c>
      <c r="AA11" s="8">
        <v>0</v>
      </c>
      <c r="AB11" s="8">
        <v>0</v>
      </c>
    </row>
    <row r="12" spans="2:28" s="1" customFormat="1" ht="18" customHeight="1">
      <c r="B12" s="3" t="s">
        <v>596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2144401.34</v>
      </c>
      <c r="Z12" s="8">
        <v>0</v>
      </c>
      <c r="AA12" s="8">
        <v>0</v>
      </c>
      <c r="AB12" s="8">
        <v>0</v>
      </c>
    </row>
    <row r="13" spans="2:28" s="1" customFormat="1" ht="18" customHeight="1">
      <c r="B13" s="3" t="s">
        <v>597</v>
      </c>
      <c r="C13" s="8">
        <v>1533.59</v>
      </c>
      <c r="D13" s="8">
        <v>0</v>
      </c>
      <c r="E13" s="8">
        <v>108121.6</v>
      </c>
      <c r="F13" s="8">
        <v>22395237.06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110690.91</v>
      </c>
      <c r="M13" s="8">
        <v>0</v>
      </c>
      <c r="N13" s="8">
        <v>38072562.62</v>
      </c>
      <c r="O13" s="8">
        <v>622832</v>
      </c>
      <c r="P13" s="8">
        <v>0</v>
      </c>
      <c r="Q13" s="8">
        <v>0</v>
      </c>
      <c r="R13" s="8">
        <v>2527.8</v>
      </c>
      <c r="S13" s="8">
        <v>1058145.15</v>
      </c>
      <c r="T13" s="8">
        <v>0</v>
      </c>
      <c r="U13" s="8">
        <v>131780.8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467213382.91</v>
      </c>
      <c r="AB13" s="8">
        <v>5202293.02</v>
      </c>
    </row>
    <row r="14" spans="2:28" s="1" customFormat="1" ht="18" customHeight="1">
      <c r="B14" s="3" t="s">
        <v>598</v>
      </c>
      <c r="C14" s="8">
        <v>1947197.94</v>
      </c>
      <c r="D14" s="8">
        <v>34731177.69</v>
      </c>
      <c r="E14" s="8">
        <v>13887399.88</v>
      </c>
      <c r="F14" s="8">
        <v>392322496.8</v>
      </c>
      <c r="G14" s="8">
        <v>76775023.14</v>
      </c>
      <c r="H14" s="8">
        <v>1158749.33</v>
      </c>
      <c r="I14" s="8">
        <v>1351882.16</v>
      </c>
      <c r="J14" s="8">
        <v>27948997.410000004</v>
      </c>
      <c r="K14" s="8">
        <v>2583101.96</v>
      </c>
      <c r="L14" s="8">
        <v>18940303.06</v>
      </c>
      <c r="M14" s="8">
        <v>0</v>
      </c>
      <c r="N14" s="8">
        <v>428489092.59</v>
      </c>
      <c r="O14" s="8">
        <v>50327534</v>
      </c>
      <c r="P14" s="8">
        <v>105719859.92</v>
      </c>
      <c r="Q14" s="8">
        <v>5414616.6</v>
      </c>
      <c r="R14" s="8">
        <v>3044952.63</v>
      </c>
      <c r="S14" s="8">
        <v>18568595.34</v>
      </c>
      <c r="T14" s="8">
        <v>753289.68</v>
      </c>
      <c r="U14" s="8">
        <v>79159605.97</v>
      </c>
      <c r="V14" s="8">
        <v>5530337095.56</v>
      </c>
      <c r="W14" s="8">
        <v>6956684.25</v>
      </c>
      <c r="X14" s="8">
        <v>145367066.23</v>
      </c>
      <c r="Y14" s="8">
        <v>425428045.46</v>
      </c>
      <c r="Z14" s="8">
        <v>88971304.66</v>
      </c>
      <c r="AA14" s="8">
        <v>5497773080.16</v>
      </c>
      <c r="AB14" s="8">
        <v>489798350.16</v>
      </c>
    </row>
    <row r="15" spans="2:28" s="1" customFormat="1" ht="18" customHeight="1">
      <c r="B15" s="3" t="s">
        <v>599</v>
      </c>
      <c r="C15" s="8">
        <v>479550.3</v>
      </c>
      <c r="D15" s="8">
        <v>1515529.18</v>
      </c>
      <c r="E15" s="8">
        <v>2059440.84</v>
      </c>
      <c r="F15" s="8">
        <v>29333121.91</v>
      </c>
      <c r="G15" s="8">
        <v>7823482.37</v>
      </c>
      <c r="H15" s="8">
        <v>217849.92</v>
      </c>
      <c r="I15" s="8">
        <v>402990.41</v>
      </c>
      <c r="J15" s="8">
        <v>3589460.41</v>
      </c>
      <c r="K15" s="8">
        <v>50404.69</v>
      </c>
      <c r="L15" s="8">
        <v>1992209.39</v>
      </c>
      <c r="M15" s="8">
        <v>672129.36</v>
      </c>
      <c r="N15" s="8">
        <v>37075841.44</v>
      </c>
      <c r="O15" s="8">
        <v>5071700</v>
      </c>
      <c r="P15" s="8">
        <v>13582907.9</v>
      </c>
      <c r="Q15" s="8">
        <v>8343789.42</v>
      </c>
      <c r="R15" s="8">
        <v>494724.65</v>
      </c>
      <c r="S15" s="8">
        <v>2823505.39</v>
      </c>
      <c r="T15" s="8">
        <v>431759.4</v>
      </c>
      <c r="U15" s="8">
        <v>5531876.32</v>
      </c>
      <c r="V15" s="8">
        <v>455999631.58</v>
      </c>
      <c r="W15" s="8">
        <v>801241.17</v>
      </c>
      <c r="X15" s="8">
        <v>12838538.71</v>
      </c>
      <c r="Y15" s="8">
        <v>45114791.11</v>
      </c>
      <c r="Z15" s="8">
        <v>12669506.32</v>
      </c>
      <c r="AA15" s="8">
        <v>325512655.96</v>
      </c>
      <c r="AB15" s="8">
        <v>39373224.32</v>
      </c>
    </row>
    <row r="16" spans="2:28" s="1" customFormat="1" ht="18" customHeight="1">
      <c r="B16" s="3" t="s">
        <v>600</v>
      </c>
      <c r="C16" s="8">
        <v>0</v>
      </c>
      <c r="D16" s="8">
        <v>0</v>
      </c>
      <c r="E16" s="8">
        <v>2312380.8</v>
      </c>
      <c r="F16" s="8">
        <v>14219176.2</v>
      </c>
      <c r="G16" s="8">
        <v>0</v>
      </c>
      <c r="H16" s="8">
        <v>116374.11</v>
      </c>
      <c r="I16" s="8">
        <v>0</v>
      </c>
      <c r="J16" s="8">
        <v>0</v>
      </c>
      <c r="K16" s="8">
        <v>0</v>
      </c>
      <c r="L16" s="8">
        <v>0</v>
      </c>
      <c r="M16" s="8">
        <v>341507.98</v>
      </c>
      <c r="N16" s="8">
        <v>15715837.57</v>
      </c>
      <c r="O16" s="8">
        <v>2323367</v>
      </c>
      <c r="P16" s="8">
        <v>3210134.47</v>
      </c>
      <c r="Q16" s="8">
        <v>12965</v>
      </c>
      <c r="R16" s="8">
        <v>63461.02</v>
      </c>
      <c r="S16" s="8">
        <v>0</v>
      </c>
      <c r="T16" s="8">
        <v>0</v>
      </c>
      <c r="U16" s="8">
        <v>50551.05</v>
      </c>
      <c r="V16" s="8">
        <v>293753012.09</v>
      </c>
      <c r="W16" s="8">
        <v>0</v>
      </c>
      <c r="X16" s="8">
        <v>1349157.49</v>
      </c>
      <c r="Y16" s="8">
        <v>14823366.09</v>
      </c>
      <c r="Z16" s="8">
        <v>0</v>
      </c>
      <c r="AA16" s="8">
        <v>209418129.84</v>
      </c>
      <c r="AB16" s="8">
        <v>24582235.78</v>
      </c>
    </row>
    <row r="17" spans="2:28" s="1" customFormat="1" ht="18" customHeight="1">
      <c r="B17" s="3" t="s">
        <v>601</v>
      </c>
      <c r="C17" s="8">
        <v>553031.21</v>
      </c>
      <c r="D17" s="8">
        <v>11308913.82</v>
      </c>
      <c r="E17" s="8">
        <v>4470558.77</v>
      </c>
      <c r="F17" s="8">
        <v>167940138.02</v>
      </c>
      <c r="G17" s="8">
        <v>28732729.4</v>
      </c>
      <c r="H17" s="8">
        <v>374270.27</v>
      </c>
      <c r="I17" s="8">
        <v>743230.3</v>
      </c>
      <c r="J17" s="8">
        <v>9861204.780000001</v>
      </c>
      <c r="K17" s="8">
        <v>613106.9500000001</v>
      </c>
      <c r="L17" s="8">
        <v>4802232.75</v>
      </c>
      <c r="M17" s="8">
        <v>0</v>
      </c>
      <c r="N17" s="8">
        <v>146931998.26</v>
      </c>
      <c r="O17" s="8">
        <v>11663612</v>
      </c>
      <c r="P17" s="8">
        <v>25073702.86</v>
      </c>
      <c r="Q17" s="8">
        <v>2400519.11</v>
      </c>
      <c r="R17" s="8">
        <v>1526935.41</v>
      </c>
      <c r="S17" s="8">
        <v>3430552.04</v>
      </c>
      <c r="T17" s="8">
        <v>321511.22000000003</v>
      </c>
      <c r="U17" s="8">
        <v>44788702</v>
      </c>
      <c r="V17" s="8">
        <v>1546902107.59</v>
      </c>
      <c r="W17" s="8">
        <v>1066540.39</v>
      </c>
      <c r="X17" s="8">
        <v>39891826.82</v>
      </c>
      <c r="Y17" s="8">
        <v>95333067.84</v>
      </c>
      <c r="Z17" s="8">
        <v>32875293.81</v>
      </c>
      <c r="AA17" s="8">
        <v>1669706852.18</v>
      </c>
      <c r="AB17" s="8">
        <v>217191498.98</v>
      </c>
    </row>
    <row r="18" spans="2:28" s="1" customFormat="1" ht="18" customHeight="1">
      <c r="B18" s="3" t="s">
        <v>602</v>
      </c>
      <c r="C18" s="8">
        <v>0</v>
      </c>
      <c r="D18" s="8">
        <v>0</v>
      </c>
      <c r="E18" s="8">
        <v>0</v>
      </c>
      <c r="F18" s="8">
        <v>6829208.54</v>
      </c>
      <c r="G18" s="8">
        <v>3423518.33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41983.69</v>
      </c>
      <c r="N18" s="8">
        <v>5872713.21</v>
      </c>
      <c r="O18" s="8">
        <v>4990455</v>
      </c>
      <c r="P18" s="8">
        <v>4371894.62</v>
      </c>
      <c r="Q18" s="8">
        <v>0</v>
      </c>
      <c r="R18" s="8">
        <v>291793.86</v>
      </c>
      <c r="S18" s="8">
        <v>334396.24</v>
      </c>
      <c r="T18" s="8">
        <v>0</v>
      </c>
      <c r="U18" s="8">
        <v>2011987.28</v>
      </c>
      <c r="V18" s="8">
        <v>241329679.13</v>
      </c>
      <c r="W18" s="8">
        <v>0</v>
      </c>
      <c r="X18" s="8">
        <v>2196016.29</v>
      </c>
      <c r="Y18" s="8">
        <v>38159110.88</v>
      </c>
      <c r="Z18" s="8">
        <v>1562875.73</v>
      </c>
      <c r="AA18" s="8">
        <v>104718116.89</v>
      </c>
      <c r="AB18" s="8">
        <v>13149328</v>
      </c>
    </row>
    <row r="19" spans="2:28" s="1" customFormat="1" ht="18" customHeight="1">
      <c r="B19" s="3" t="s">
        <v>603</v>
      </c>
      <c r="C19" s="8">
        <v>136606.09</v>
      </c>
      <c r="D19" s="8">
        <v>230712.82</v>
      </c>
      <c r="E19" s="8">
        <v>5055402.9</v>
      </c>
      <c r="F19" s="8">
        <v>-83973.89</v>
      </c>
      <c r="G19" s="8">
        <v>4449812.97</v>
      </c>
      <c r="H19" s="8">
        <v>9082.800000000001</v>
      </c>
      <c r="I19" s="8">
        <v>373816.67</v>
      </c>
      <c r="J19" s="8">
        <v>6142121.039999999</v>
      </c>
      <c r="K19" s="8">
        <v>306515.68</v>
      </c>
      <c r="L19" s="8">
        <v>2082163.92</v>
      </c>
      <c r="M19" s="8">
        <v>561783.28</v>
      </c>
      <c r="N19" s="8">
        <v>94131279.66</v>
      </c>
      <c r="O19" s="8">
        <v>11523410</v>
      </c>
      <c r="P19" s="8">
        <v>23399276.66</v>
      </c>
      <c r="Q19" s="8">
        <v>6683118.39</v>
      </c>
      <c r="R19" s="8">
        <v>606263.13</v>
      </c>
      <c r="S19" s="8">
        <v>1202156.98</v>
      </c>
      <c r="T19" s="8">
        <v>280798.60000000003</v>
      </c>
      <c r="U19" s="8">
        <v>4845060.85</v>
      </c>
      <c r="V19" s="8">
        <v>691185864.4</v>
      </c>
      <c r="W19" s="8">
        <v>432817.41</v>
      </c>
      <c r="X19" s="8">
        <v>19815831.25</v>
      </c>
      <c r="Y19" s="8">
        <v>77799127.25</v>
      </c>
      <c r="Z19" s="8">
        <v>6573705.3</v>
      </c>
      <c r="AA19" s="8">
        <v>623363439.45</v>
      </c>
      <c r="AB19" s="8">
        <v>51484462.26</v>
      </c>
    </row>
    <row r="20" spans="2:28" s="1" customFormat="1" ht="18" customHeight="1">
      <c r="B20" s="3" t="s">
        <v>604</v>
      </c>
      <c r="C20" s="8">
        <v>76295.93000000001</v>
      </c>
      <c r="D20" s="8">
        <v>45365.99</v>
      </c>
      <c r="E20" s="8">
        <v>673974.9</v>
      </c>
      <c r="F20" s="8">
        <v>5552090.61</v>
      </c>
      <c r="G20" s="8">
        <v>1241633.24</v>
      </c>
      <c r="H20" s="8">
        <v>32858.74</v>
      </c>
      <c r="I20" s="8">
        <v>103886.48</v>
      </c>
      <c r="J20" s="8">
        <v>584351.35</v>
      </c>
      <c r="K20" s="8">
        <v>148387.26</v>
      </c>
      <c r="L20" s="8">
        <v>924765.75</v>
      </c>
      <c r="M20" s="8">
        <v>285592.82</v>
      </c>
      <c r="N20" s="8">
        <v>1390507.09</v>
      </c>
      <c r="O20" s="8">
        <v>1801619</v>
      </c>
      <c r="P20" s="8">
        <v>935426.78</v>
      </c>
      <c r="Q20" s="8">
        <v>13305924.72</v>
      </c>
      <c r="R20" s="8">
        <v>88405.5</v>
      </c>
      <c r="S20" s="8">
        <v>494805.12</v>
      </c>
      <c r="T20" s="8">
        <v>87082.43</v>
      </c>
      <c r="U20" s="8">
        <v>1271422.5</v>
      </c>
      <c r="V20" s="8">
        <v>36689016.92</v>
      </c>
      <c r="W20" s="8">
        <v>61599.48</v>
      </c>
      <c r="X20" s="8">
        <v>2040029.68</v>
      </c>
      <c r="Y20" s="8">
        <v>3034223.04</v>
      </c>
      <c r="Z20" s="8">
        <v>726940.49</v>
      </c>
      <c r="AA20" s="8">
        <v>48750875.21</v>
      </c>
      <c r="AB20" s="8">
        <v>8293082.71</v>
      </c>
    </row>
    <row r="21" spans="2:28" s="1" customFormat="1" ht="18" customHeight="1">
      <c r="B21" s="3" t="s">
        <v>605</v>
      </c>
      <c r="C21" s="8">
        <v>0</v>
      </c>
      <c r="D21" s="8">
        <v>8484570.42</v>
      </c>
      <c r="E21" s="8">
        <v>7950090.45</v>
      </c>
      <c r="F21" s="8">
        <v>52973663.37</v>
      </c>
      <c r="G21" s="8">
        <v>0</v>
      </c>
      <c r="H21" s="8">
        <v>299000</v>
      </c>
      <c r="I21" s="8">
        <v>66020</v>
      </c>
      <c r="J21" s="8">
        <v>1580020.76</v>
      </c>
      <c r="K21" s="8">
        <v>531762.49</v>
      </c>
      <c r="L21" s="8">
        <v>3904510.31</v>
      </c>
      <c r="M21" s="8">
        <v>1842608.12</v>
      </c>
      <c r="N21" s="8">
        <v>21100371.43</v>
      </c>
      <c r="O21" s="8">
        <v>2245237</v>
      </c>
      <c r="P21" s="8">
        <v>6625027.63</v>
      </c>
      <c r="Q21" s="8">
        <v>36294165.66</v>
      </c>
      <c r="R21" s="8">
        <v>0</v>
      </c>
      <c r="S21" s="8">
        <v>908826.19</v>
      </c>
      <c r="T21" s="8">
        <v>0</v>
      </c>
      <c r="U21" s="8">
        <v>198315.66</v>
      </c>
      <c r="V21" s="8">
        <v>403173081.82</v>
      </c>
      <c r="W21" s="8">
        <v>0</v>
      </c>
      <c r="X21" s="8">
        <v>9320227.35</v>
      </c>
      <c r="Y21" s="8">
        <v>15556382.61</v>
      </c>
      <c r="Z21" s="8">
        <v>22330457.7</v>
      </c>
      <c r="AA21" s="8">
        <v>734829826.67</v>
      </c>
      <c r="AB21" s="8">
        <v>56134212.53</v>
      </c>
    </row>
    <row r="22" spans="2:28" s="1" customFormat="1" ht="18" customHeight="1">
      <c r="B22" s="3" t="s">
        <v>606</v>
      </c>
      <c r="C22" s="8">
        <v>15947.95</v>
      </c>
      <c r="D22" s="8">
        <v>535848.42</v>
      </c>
      <c r="E22" s="8">
        <v>857262.43</v>
      </c>
      <c r="F22" s="8">
        <v>4169066.83</v>
      </c>
      <c r="G22" s="8">
        <v>5253526.4</v>
      </c>
      <c r="H22" s="8">
        <v>51155.26</v>
      </c>
      <c r="I22" s="8">
        <v>2841.32</v>
      </c>
      <c r="J22" s="8">
        <v>1199319.75</v>
      </c>
      <c r="K22" s="8">
        <v>54714.82</v>
      </c>
      <c r="L22" s="8">
        <v>733633.13</v>
      </c>
      <c r="M22" s="8">
        <v>4373.71</v>
      </c>
      <c r="N22" s="8">
        <v>3545980.6</v>
      </c>
      <c r="O22" s="8">
        <v>297064</v>
      </c>
      <c r="P22" s="8">
        <v>322415.51</v>
      </c>
      <c r="Q22" s="8">
        <v>8677.22</v>
      </c>
      <c r="R22" s="8">
        <v>76489.21</v>
      </c>
      <c r="S22" s="8">
        <v>372091.25</v>
      </c>
      <c r="T22" s="8">
        <v>53872.38</v>
      </c>
      <c r="U22" s="8">
        <v>1806538.65</v>
      </c>
      <c r="V22" s="8">
        <v>180428244.59</v>
      </c>
      <c r="W22" s="8">
        <v>154529</v>
      </c>
      <c r="X22" s="8">
        <v>1940821.67</v>
      </c>
      <c r="Y22" s="8">
        <v>2616655.99</v>
      </c>
      <c r="Z22" s="8">
        <v>1399836.12</v>
      </c>
      <c r="AA22" s="8">
        <v>90587754.67</v>
      </c>
      <c r="AB22" s="8">
        <v>5096768.75</v>
      </c>
    </row>
    <row r="23" spans="2:28" s="1" customFormat="1" ht="18" customHeight="1">
      <c r="B23" s="3" t="s">
        <v>607</v>
      </c>
      <c r="C23" s="8">
        <v>49109.31</v>
      </c>
      <c r="D23" s="8">
        <v>1082787.33</v>
      </c>
      <c r="E23" s="8">
        <v>440991.52</v>
      </c>
      <c r="F23" s="8">
        <v>15659033.58</v>
      </c>
      <c r="G23" s="8">
        <v>172591.72</v>
      </c>
      <c r="H23" s="8">
        <v>27154.97</v>
      </c>
      <c r="I23" s="8">
        <v>65323.89</v>
      </c>
      <c r="J23" s="8">
        <v>228.89000000000001</v>
      </c>
      <c r="K23" s="8">
        <v>48172.62</v>
      </c>
      <c r="L23" s="8">
        <v>239484.14</v>
      </c>
      <c r="M23" s="8">
        <v>379.41</v>
      </c>
      <c r="N23" s="8">
        <v>13318624.38</v>
      </c>
      <c r="O23" s="8">
        <v>992610</v>
      </c>
      <c r="P23" s="8">
        <v>3011792.9</v>
      </c>
      <c r="Q23" s="8">
        <v>12719.49</v>
      </c>
      <c r="R23" s="8">
        <v>63340.22</v>
      </c>
      <c r="S23" s="8">
        <v>11430.84</v>
      </c>
      <c r="T23" s="8">
        <v>7500.01</v>
      </c>
      <c r="U23" s="8">
        <v>1300947.98</v>
      </c>
      <c r="V23" s="8">
        <v>333720559.5</v>
      </c>
      <c r="W23" s="8">
        <v>231843.51</v>
      </c>
      <c r="X23" s="8">
        <v>2550205.2199999997</v>
      </c>
      <c r="Y23" s="8">
        <v>12202689.86</v>
      </c>
      <c r="Z23" s="8">
        <v>3808864.82</v>
      </c>
      <c r="AA23" s="8">
        <v>190283326.72</v>
      </c>
      <c r="AB23" s="8">
        <v>21665089.28</v>
      </c>
    </row>
    <row r="24" spans="2:28" s="1" customFormat="1" ht="18" customHeight="1">
      <c r="B24" s="3" t="s">
        <v>608</v>
      </c>
      <c r="C24" s="8">
        <v>1310540.79</v>
      </c>
      <c r="D24" s="8">
        <v>23203727.98</v>
      </c>
      <c r="E24" s="8">
        <v>23820102.61</v>
      </c>
      <c r="F24" s="8">
        <v>296591525.17</v>
      </c>
      <c r="G24" s="8">
        <v>51097294.43</v>
      </c>
      <c r="H24" s="8">
        <v>1127746.07</v>
      </c>
      <c r="I24" s="8">
        <v>1758109.07</v>
      </c>
      <c r="J24" s="8">
        <v>22956706.980000004</v>
      </c>
      <c r="K24" s="8">
        <v>1753064.51</v>
      </c>
      <c r="L24" s="8">
        <v>14678999.39</v>
      </c>
      <c r="M24" s="8">
        <v>3750358.37</v>
      </c>
      <c r="N24" s="8">
        <v>339083153.64</v>
      </c>
      <c r="O24" s="8">
        <v>40909074</v>
      </c>
      <c r="P24" s="8">
        <v>80532579.33</v>
      </c>
      <c r="Q24" s="8">
        <v>67061879.01</v>
      </c>
      <c r="R24" s="8">
        <v>3211413</v>
      </c>
      <c r="S24" s="8">
        <v>9577764.05</v>
      </c>
      <c r="T24" s="8">
        <v>1182524.04</v>
      </c>
      <c r="U24" s="8">
        <v>61805402.29</v>
      </c>
      <c r="V24" s="8">
        <v>4183181197.62</v>
      </c>
      <c r="W24" s="8">
        <v>2748570.96</v>
      </c>
      <c r="X24" s="8">
        <v>91942654.48</v>
      </c>
      <c r="Y24" s="8">
        <v>304639414.67</v>
      </c>
      <c r="Z24" s="8">
        <v>81947480.29</v>
      </c>
      <c r="AA24" s="8">
        <v>3997170977.59</v>
      </c>
      <c r="AB24" s="8">
        <v>436969902.61</v>
      </c>
    </row>
    <row r="25" spans="2:28" s="1" customFormat="1" ht="18" customHeight="1">
      <c r="B25" s="3" t="s">
        <v>609</v>
      </c>
      <c r="C25" s="8">
        <v>105050.49</v>
      </c>
      <c r="D25" s="8">
        <v>3552764.83</v>
      </c>
      <c r="E25" s="8">
        <v>459742.32</v>
      </c>
      <c r="F25" s="8">
        <v>25014245.96</v>
      </c>
      <c r="G25" s="8">
        <v>3773519.43</v>
      </c>
      <c r="H25" s="8">
        <v>55461.54</v>
      </c>
      <c r="I25" s="8">
        <v>43078.52</v>
      </c>
      <c r="J25" s="8">
        <v>4709030.99</v>
      </c>
      <c r="K25" s="8">
        <v>37881.81</v>
      </c>
      <c r="L25" s="8">
        <v>1622119.25</v>
      </c>
      <c r="M25" s="8">
        <v>393872.17</v>
      </c>
      <c r="N25" s="8">
        <v>50318081.8</v>
      </c>
      <c r="O25" s="8">
        <v>5177266</v>
      </c>
      <c r="P25" s="8">
        <v>7433959.38</v>
      </c>
      <c r="Q25" s="8">
        <v>3937657.61</v>
      </c>
      <c r="R25" s="8">
        <v>239697</v>
      </c>
      <c r="S25" s="8">
        <v>51745.09</v>
      </c>
      <c r="T25" s="8">
        <v>74160.74</v>
      </c>
      <c r="U25" s="8">
        <v>4525800.05</v>
      </c>
      <c r="V25" s="8">
        <v>440868769.92</v>
      </c>
      <c r="W25" s="8">
        <v>109365.18</v>
      </c>
      <c r="X25" s="8">
        <v>9436968.66</v>
      </c>
      <c r="Y25" s="8">
        <v>33496636.43</v>
      </c>
      <c r="Z25" s="8">
        <v>33029683.36</v>
      </c>
      <c r="AA25" s="8">
        <v>515340397.8</v>
      </c>
      <c r="AB25" s="8">
        <v>38002444.43</v>
      </c>
    </row>
    <row r="26" spans="2:28" s="1" customFormat="1" ht="18" customHeight="1">
      <c r="B26" s="3" t="s">
        <v>610</v>
      </c>
      <c r="C26" s="8">
        <v>7315.35</v>
      </c>
      <c r="D26" s="8">
        <v>0</v>
      </c>
      <c r="E26" s="8">
        <v>574676.67</v>
      </c>
      <c r="F26" s="8">
        <v>18392533.25</v>
      </c>
      <c r="G26" s="8">
        <v>0</v>
      </c>
      <c r="H26" s="8">
        <v>19580.13</v>
      </c>
      <c r="I26" s="8">
        <v>808.5</v>
      </c>
      <c r="J26" s="8">
        <v>0</v>
      </c>
      <c r="K26" s="8">
        <v>0</v>
      </c>
      <c r="L26" s="8">
        <v>18744.48</v>
      </c>
      <c r="M26" s="8">
        <v>165474.51</v>
      </c>
      <c r="N26" s="8">
        <v>9653471.3</v>
      </c>
      <c r="O26" s="8">
        <v>1008640</v>
      </c>
      <c r="P26" s="8">
        <v>982247.36</v>
      </c>
      <c r="Q26" s="8">
        <v>84348</v>
      </c>
      <c r="R26" s="8">
        <v>68038.93000000001</v>
      </c>
      <c r="S26" s="8">
        <v>73091.13</v>
      </c>
      <c r="T26" s="8">
        <v>4451.1</v>
      </c>
      <c r="U26" s="8">
        <v>17353.33</v>
      </c>
      <c r="V26" s="8">
        <v>163625402.85</v>
      </c>
      <c r="W26" s="8">
        <v>43279.03</v>
      </c>
      <c r="X26" s="8">
        <v>687320.2</v>
      </c>
      <c r="Y26" s="8">
        <v>12471886.92</v>
      </c>
      <c r="Z26" s="8">
        <v>0</v>
      </c>
      <c r="AA26" s="8">
        <v>14201768.73</v>
      </c>
      <c r="AB26" s="8">
        <v>11331596.59</v>
      </c>
    </row>
    <row r="27" spans="2:28" s="1" customFormat="1" ht="18" customHeight="1">
      <c r="B27" s="3" t="s">
        <v>611</v>
      </c>
      <c r="C27" s="8">
        <v>26086.85</v>
      </c>
      <c r="D27" s="8">
        <v>0</v>
      </c>
      <c r="E27" s="8">
        <v>2472535.96</v>
      </c>
      <c r="F27" s="8">
        <v>5909384.8100000005</v>
      </c>
      <c r="G27" s="8">
        <v>11336243.58</v>
      </c>
      <c r="H27" s="8">
        <v>316756.29</v>
      </c>
      <c r="I27" s="8">
        <v>0</v>
      </c>
      <c r="J27" s="8">
        <v>1770212.3600000003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496.18</v>
      </c>
      <c r="Q27" s="8">
        <v>0</v>
      </c>
      <c r="R27" s="8">
        <v>293467</v>
      </c>
      <c r="S27" s="8">
        <v>0</v>
      </c>
      <c r="T27" s="8">
        <v>0</v>
      </c>
      <c r="U27" s="8">
        <v>212378.61</v>
      </c>
      <c r="V27" s="8">
        <v>0</v>
      </c>
      <c r="W27" s="8">
        <v>0</v>
      </c>
      <c r="X27" s="8">
        <v>935513.38</v>
      </c>
      <c r="Y27" s="8">
        <v>1062524.58</v>
      </c>
      <c r="Z27" s="8">
        <v>301673.76</v>
      </c>
      <c r="AA27" s="8">
        <v>0</v>
      </c>
      <c r="AB27" s="8">
        <v>5127925.97</v>
      </c>
    </row>
    <row r="28" spans="2:28" s="1" customFormat="1" ht="18" customHeight="1">
      <c r="B28" s="3" t="s">
        <v>612</v>
      </c>
      <c r="C28" s="8">
        <v>138452.69</v>
      </c>
      <c r="D28" s="8">
        <v>3552764.83</v>
      </c>
      <c r="E28" s="8">
        <v>3506954.95</v>
      </c>
      <c r="F28" s="8">
        <v>49316164.02</v>
      </c>
      <c r="G28" s="8">
        <v>15109763.01</v>
      </c>
      <c r="H28" s="8">
        <v>391797.96</v>
      </c>
      <c r="I28" s="8">
        <v>43887.02</v>
      </c>
      <c r="J28" s="8">
        <v>6479243.35</v>
      </c>
      <c r="K28" s="8">
        <v>37881.81</v>
      </c>
      <c r="L28" s="8">
        <v>1640863.73</v>
      </c>
      <c r="M28" s="8">
        <v>559346.68</v>
      </c>
      <c r="N28" s="8">
        <v>59971553.1</v>
      </c>
      <c r="O28" s="8">
        <v>6185906</v>
      </c>
      <c r="P28" s="8">
        <v>8416702.92</v>
      </c>
      <c r="Q28" s="8">
        <v>4022005.61</v>
      </c>
      <c r="R28" s="8">
        <v>601202.93</v>
      </c>
      <c r="S28" s="8">
        <v>124836.22</v>
      </c>
      <c r="T28" s="8">
        <v>78611.84</v>
      </c>
      <c r="U28" s="8">
        <v>4755531.99</v>
      </c>
      <c r="V28" s="8">
        <v>604494172.77</v>
      </c>
      <c r="W28" s="8">
        <v>152644.21</v>
      </c>
      <c r="X28" s="8">
        <v>11059802.24</v>
      </c>
      <c r="Y28" s="8">
        <v>47031047.93</v>
      </c>
      <c r="Z28" s="8">
        <v>33331357.12</v>
      </c>
      <c r="AA28" s="8">
        <v>529542166.53</v>
      </c>
      <c r="AB28" s="8">
        <v>54461966.99</v>
      </c>
    </row>
    <row r="29" spans="2:28" s="1" customFormat="1" ht="18" customHeight="1">
      <c r="B29" s="3" t="s">
        <v>613</v>
      </c>
      <c r="C29" s="8">
        <v>179703.64</v>
      </c>
      <c r="D29" s="8">
        <v>0</v>
      </c>
      <c r="E29" s="8">
        <v>663846.51</v>
      </c>
      <c r="F29" s="8">
        <v>148501.65</v>
      </c>
      <c r="G29" s="8">
        <v>0</v>
      </c>
      <c r="H29" s="8">
        <v>10220.26</v>
      </c>
      <c r="I29" s="8">
        <v>160776.80000000002</v>
      </c>
      <c r="J29" s="8">
        <v>0</v>
      </c>
      <c r="K29" s="8">
        <v>0</v>
      </c>
      <c r="L29" s="8">
        <v>1512673.18</v>
      </c>
      <c r="M29" s="8">
        <v>107822.4</v>
      </c>
      <c r="N29" s="8">
        <v>39661328.23</v>
      </c>
      <c r="O29" s="8">
        <v>11147035</v>
      </c>
      <c r="P29" s="8">
        <v>11799802.97</v>
      </c>
      <c r="Q29" s="8">
        <v>1181940.81</v>
      </c>
      <c r="R29" s="8">
        <v>135155.85</v>
      </c>
      <c r="S29" s="8">
        <v>46262.88</v>
      </c>
      <c r="T29" s="8">
        <v>46487.28</v>
      </c>
      <c r="U29" s="8">
        <v>735039.23</v>
      </c>
      <c r="V29" s="8">
        <v>782825502.32</v>
      </c>
      <c r="W29" s="8">
        <v>455062.5</v>
      </c>
      <c r="X29" s="8">
        <v>257516.61</v>
      </c>
      <c r="Y29" s="8">
        <v>14765491.84</v>
      </c>
      <c r="Z29" s="8">
        <v>0</v>
      </c>
      <c r="AA29" s="8">
        <v>412342094.74</v>
      </c>
      <c r="AB29" s="8">
        <v>21819320.81</v>
      </c>
    </row>
    <row r="30" spans="2:28" s="1" customFormat="1" ht="18" customHeight="1">
      <c r="B30" s="3" t="s">
        <v>614</v>
      </c>
      <c r="C30" s="8">
        <v>2758.57</v>
      </c>
      <c r="D30" s="8">
        <v>330445.85000000003</v>
      </c>
      <c r="E30" s="8">
        <v>0</v>
      </c>
      <c r="F30" s="8">
        <v>933340.84</v>
      </c>
      <c r="G30" s="8">
        <v>375661.01</v>
      </c>
      <c r="H30" s="8">
        <v>0</v>
      </c>
      <c r="I30" s="8">
        <v>0</v>
      </c>
      <c r="J30" s="8">
        <v>216759.13</v>
      </c>
      <c r="K30" s="8">
        <v>26735.4</v>
      </c>
      <c r="L30" s="8">
        <v>0</v>
      </c>
      <c r="M30" s="8">
        <v>0</v>
      </c>
      <c r="N30" s="8">
        <v>3670141.78</v>
      </c>
      <c r="O30" s="8">
        <v>58065</v>
      </c>
      <c r="P30" s="8">
        <v>0</v>
      </c>
      <c r="Q30" s="8">
        <v>0</v>
      </c>
      <c r="R30" s="8">
        <v>0</v>
      </c>
      <c r="S30" s="8">
        <v>44743.19</v>
      </c>
      <c r="T30" s="8">
        <v>0</v>
      </c>
      <c r="U30" s="8">
        <v>0</v>
      </c>
      <c r="V30" s="8">
        <v>76484409.96</v>
      </c>
      <c r="W30" s="8">
        <v>0</v>
      </c>
      <c r="X30" s="8">
        <v>598531.5700000001</v>
      </c>
      <c r="Y30" s="8">
        <v>1254284.23</v>
      </c>
      <c r="Z30" s="8">
        <v>11751808.11</v>
      </c>
      <c r="AA30" s="8">
        <v>52113176.79</v>
      </c>
      <c r="AB30" s="8">
        <v>34626.13</v>
      </c>
    </row>
    <row r="31" spans="2:28" s="1" customFormat="1" ht="18" customHeight="1">
      <c r="B31" s="3" t="s">
        <v>615</v>
      </c>
      <c r="C31" s="8">
        <v>80117.98</v>
      </c>
      <c r="D31" s="8">
        <v>1674734.5</v>
      </c>
      <c r="E31" s="8">
        <v>3743321.9</v>
      </c>
      <c r="F31" s="8">
        <v>52020148.51</v>
      </c>
      <c r="G31" s="8">
        <v>10420873.79</v>
      </c>
      <c r="H31" s="8">
        <v>631622.43</v>
      </c>
      <c r="I31" s="8">
        <v>745817.92</v>
      </c>
      <c r="J31" s="8">
        <v>6164169.08</v>
      </c>
      <c r="K31" s="8">
        <v>332353.46</v>
      </c>
      <c r="L31" s="8">
        <v>3558281.68</v>
      </c>
      <c r="M31" s="8">
        <v>1186292.03</v>
      </c>
      <c r="N31" s="8">
        <v>64352439.43</v>
      </c>
      <c r="O31" s="8">
        <v>7349253</v>
      </c>
      <c r="P31" s="8">
        <v>19276648.29</v>
      </c>
      <c r="Q31" s="8">
        <v>58360927.41</v>
      </c>
      <c r="R31" s="8">
        <v>553040.45</v>
      </c>
      <c r="S31" s="8">
        <v>6261556.82</v>
      </c>
      <c r="T31" s="8">
        <v>737458.19</v>
      </c>
      <c r="U31" s="8">
        <v>6435004.78</v>
      </c>
      <c r="V31" s="8">
        <v>398769870.12</v>
      </c>
      <c r="W31" s="8">
        <v>903402.25</v>
      </c>
      <c r="X31" s="8">
        <v>25948830.84</v>
      </c>
      <c r="Y31" s="8">
        <v>57536698.61</v>
      </c>
      <c r="Z31" s="8">
        <v>48768175.64</v>
      </c>
      <c r="AA31" s="8">
        <v>585808893.9</v>
      </c>
      <c r="AB31" s="8">
        <v>61191224.04</v>
      </c>
    </row>
    <row r="32" spans="2:28" s="1" customFormat="1" ht="18" customHeight="1">
      <c r="B32" s="3" t="s">
        <v>616</v>
      </c>
      <c r="C32" s="8">
        <v>7010.06</v>
      </c>
      <c r="D32" s="8">
        <v>0</v>
      </c>
      <c r="E32" s="8">
        <v>1011447.02</v>
      </c>
      <c r="F32" s="8">
        <v>50949649.72</v>
      </c>
      <c r="G32" s="8">
        <v>0</v>
      </c>
      <c r="H32" s="8">
        <v>32474.12</v>
      </c>
      <c r="I32" s="8">
        <v>0</v>
      </c>
      <c r="J32" s="8">
        <v>0</v>
      </c>
      <c r="K32" s="8">
        <v>39442.37</v>
      </c>
      <c r="L32" s="8">
        <v>0</v>
      </c>
      <c r="M32" s="8">
        <v>0</v>
      </c>
      <c r="N32" s="8">
        <v>0</v>
      </c>
      <c r="O32" s="8">
        <v>0</v>
      </c>
      <c r="P32" s="8">
        <v>1778357.87</v>
      </c>
      <c r="Q32" s="8">
        <v>0</v>
      </c>
      <c r="R32" s="8">
        <v>476092.73</v>
      </c>
      <c r="S32" s="8">
        <v>2501.28</v>
      </c>
      <c r="T32" s="8">
        <v>0</v>
      </c>
      <c r="U32" s="8">
        <v>95695.11</v>
      </c>
      <c r="V32" s="8">
        <v>0</v>
      </c>
      <c r="W32" s="8">
        <v>0</v>
      </c>
      <c r="X32" s="8">
        <v>0</v>
      </c>
      <c r="Y32" s="8">
        <v>32071162.18</v>
      </c>
      <c r="Z32" s="8">
        <v>0</v>
      </c>
      <c r="AA32" s="8">
        <v>0</v>
      </c>
      <c r="AB32" s="8">
        <v>0</v>
      </c>
    </row>
    <row r="33" spans="2:28" s="1" customFormat="1" ht="18" customHeight="1">
      <c r="B33" s="3" t="s">
        <v>617</v>
      </c>
      <c r="C33" s="8">
        <v>269590.25</v>
      </c>
      <c r="D33" s="8">
        <v>2005180.35</v>
      </c>
      <c r="E33" s="8">
        <v>5418615.43</v>
      </c>
      <c r="F33" s="8">
        <v>104051640.72</v>
      </c>
      <c r="G33" s="8">
        <v>10796534.8</v>
      </c>
      <c r="H33" s="8">
        <v>674316.81</v>
      </c>
      <c r="I33" s="8">
        <v>906594.72</v>
      </c>
      <c r="J33" s="8">
        <v>6380928.21</v>
      </c>
      <c r="K33" s="8">
        <v>398531.23</v>
      </c>
      <c r="L33" s="8">
        <v>5070954.86</v>
      </c>
      <c r="M33" s="8">
        <v>1294114.43</v>
      </c>
      <c r="N33" s="8">
        <v>107683909.44</v>
      </c>
      <c r="O33" s="8">
        <v>18554353</v>
      </c>
      <c r="P33" s="8">
        <v>32854809.13</v>
      </c>
      <c r="Q33" s="8">
        <v>59542868.22</v>
      </c>
      <c r="R33" s="8">
        <v>1164289.03</v>
      </c>
      <c r="S33" s="8">
        <v>6355064.17</v>
      </c>
      <c r="T33" s="8">
        <v>783945.47</v>
      </c>
      <c r="U33" s="8">
        <v>7265739.12</v>
      </c>
      <c r="V33" s="8">
        <v>1258079782.4</v>
      </c>
      <c r="W33" s="8">
        <v>1358464.75</v>
      </c>
      <c r="X33" s="8">
        <v>26804879.02</v>
      </c>
      <c r="Y33" s="8">
        <v>105627636.86</v>
      </c>
      <c r="Z33" s="8">
        <v>60519983.75</v>
      </c>
      <c r="AA33" s="8">
        <v>1050264165.43</v>
      </c>
      <c r="AB33" s="8">
        <v>83045170.98</v>
      </c>
    </row>
    <row r="34" spans="2:28" s="1" customFormat="1" ht="18" customHeight="1">
      <c r="B34" s="3" t="s">
        <v>618</v>
      </c>
      <c r="C34" s="8">
        <v>1718583.73</v>
      </c>
      <c r="D34" s="8">
        <v>28761673.16</v>
      </c>
      <c r="E34" s="8">
        <v>32745672.99</v>
      </c>
      <c r="F34" s="8">
        <v>449959329.91</v>
      </c>
      <c r="G34" s="8">
        <v>77003592.24</v>
      </c>
      <c r="H34" s="8">
        <v>2193860.84</v>
      </c>
      <c r="I34" s="8">
        <v>2708590.81</v>
      </c>
      <c r="J34" s="8">
        <v>35816878.54</v>
      </c>
      <c r="K34" s="8">
        <v>2189477.55</v>
      </c>
      <c r="L34" s="8">
        <v>21390817.98</v>
      </c>
      <c r="M34" s="8">
        <v>5603819.48</v>
      </c>
      <c r="N34" s="8">
        <v>506738616.18</v>
      </c>
      <c r="O34" s="8">
        <v>65649333</v>
      </c>
      <c r="P34" s="8">
        <v>121804091.38</v>
      </c>
      <c r="Q34" s="8">
        <v>130626752.84</v>
      </c>
      <c r="R34" s="8">
        <v>4976904.96</v>
      </c>
      <c r="S34" s="8">
        <v>16057664.44</v>
      </c>
      <c r="T34" s="8">
        <v>2045081.35</v>
      </c>
      <c r="U34" s="8">
        <v>73826673.4</v>
      </c>
      <c r="V34" s="8">
        <v>6045755152.79</v>
      </c>
      <c r="W34" s="8">
        <v>4259679.92</v>
      </c>
      <c r="X34" s="8">
        <v>129807335.74</v>
      </c>
      <c r="Y34" s="8">
        <v>457298099.46</v>
      </c>
      <c r="Z34" s="8">
        <v>175798821.16</v>
      </c>
      <c r="AA34" s="8">
        <v>5576977309.55</v>
      </c>
      <c r="AB34" s="8">
        <v>574477040.58</v>
      </c>
    </row>
    <row r="35" spans="2:28" s="1" customFormat="1" ht="18" customHeight="1">
      <c r="B35" s="3" t="s">
        <v>619</v>
      </c>
      <c r="C35" s="8">
        <v>228614.21</v>
      </c>
      <c r="D35" s="8">
        <v>5969504.53</v>
      </c>
      <c r="E35" s="8">
        <v>-18858273.11</v>
      </c>
      <c r="F35" s="8">
        <v>-57636833.11</v>
      </c>
      <c r="G35" s="8">
        <v>-228569.1</v>
      </c>
      <c r="H35" s="8">
        <v>-1035111.51</v>
      </c>
      <c r="I35" s="8">
        <v>-1356708.65</v>
      </c>
      <c r="J35" s="8">
        <v>-7867881.129999999</v>
      </c>
      <c r="K35" s="8">
        <v>393624.41</v>
      </c>
      <c r="L35" s="8">
        <v>-2450514.92</v>
      </c>
      <c r="M35" s="8">
        <v>-5603819.48</v>
      </c>
      <c r="N35" s="8">
        <v>-78249523.59</v>
      </c>
      <c r="O35" s="8">
        <v>-15321799</v>
      </c>
      <c r="P35" s="8">
        <v>-16084231.46</v>
      </c>
      <c r="Q35" s="8">
        <v>-125212136.24</v>
      </c>
      <c r="R35" s="8">
        <v>-1931952.33</v>
      </c>
      <c r="S35" s="8">
        <v>2510930.9</v>
      </c>
      <c r="T35" s="8">
        <v>-1291791.67</v>
      </c>
      <c r="U35" s="8">
        <v>5332932.57</v>
      </c>
      <c r="V35" s="8">
        <v>-515418057.23</v>
      </c>
      <c r="W35" s="8">
        <v>2697004.33</v>
      </c>
      <c r="X35" s="8">
        <v>15559730.49</v>
      </c>
      <c r="Y35" s="8">
        <v>-31870054</v>
      </c>
      <c r="Z35" s="8">
        <v>-86827516.5</v>
      </c>
      <c r="AA35" s="8">
        <v>-79204229.39</v>
      </c>
      <c r="AB35" s="8">
        <v>-84678690.42</v>
      </c>
    </row>
  </sheetData>
  <sheetProtection/>
  <mergeCells count="1">
    <mergeCell ref="B2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0.9921875" style="0" customWidth="1"/>
    <col min="2" max="2" width="34.140625" style="0" customWidth="1"/>
    <col min="3" max="8" width="14.7109375" style="0" customWidth="1"/>
  </cols>
  <sheetData>
    <row r="1" s="1" customFormat="1" ht="32.25" customHeight="1">
      <c r="B1" s="116" t="s">
        <v>632</v>
      </c>
    </row>
    <row r="2" spans="2:5" s="1" customFormat="1" ht="31.5" customHeight="1">
      <c r="B2" s="235" t="s">
        <v>625</v>
      </c>
      <c r="C2" s="235"/>
      <c r="D2" s="235"/>
      <c r="E2" s="235"/>
    </row>
    <row r="3" spans="7:10" s="1" customFormat="1" ht="18" customHeight="1">
      <c r="G3" s="117"/>
      <c r="H3" s="117"/>
      <c r="I3" s="117"/>
      <c r="J3" s="117"/>
    </row>
    <row r="4" spans="2:8" s="1" customFormat="1" ht="18" customHeight="1">
      <c r="B4" s="3" t="s">
        <v>583</v>
      </c>
      <c r="C4" s="4" t="s">
        <v>127</v>
      </c>
      <c r="D4" s="4" t="s">
        <v>584</v>
      </c>
      <c r="E4" s="4" t="s">
        <v>377</v>
      </c>
      <c r="F4" s="4" t="s">
        <v>2</v>
      </c>
      <c r="G4" s="4" t="s">
        <v>459</v>
      </c>
      <c r="H4" s="4" t="s">
        <v>588</v>
      </c>
    </row>
    <row r="5" spans="2:8" s="1" customFormat="1" ht="18" customHeight="1">
      <c r="B5" s="3" t="s">
        <v>589</v>
      </c>
      <c r="C5" s="8">
        <v>0</v>
      </c>
      <c r="D5" s="8">
        <v>0</v>
      </c>
      <c r="E5" s="8">
        <v>6120508.92</v>
      </c>
      <c r="F5" s="8">
        <v>2595284392.94</v>
      </c>
      <c r="G5" s="8">
        <v>0</v>
      </c>
      <c r="H5" s="8">
        <v>407031160.89</v>
      </c>
    </row>
    <row r="6" spans="2:8" s="1" customFormat="1" ht="18" customHeight="1">
      <c r="B6" s="3" t="s">
        <v>590</v>
      </c>
      <c r="C6" s="8">
        <v>0</v>
      </c>
      <c r="D6" s="8">
        <v>0</v>
      </c>
      <c r="E6" s="8">
        <v>17613.87</v>
      </c>
      <c r="F6" s="8">
        <v>4109658.95</v>
      </c>
      <c r="G6" s="8">
        <v>0</v>
      </c>
      <c r="H6" s="8">
        <v>2924984.22</v>
      </c>
    </row>
    <row r="7" spans="2:8" s="1" customFormat="1" ht="18" customHeight="1">
      <c r="B7" s="3" t="s">
        <v>591</v>
      </c>
      <c r="C7" s="8">
        <v>164858389.52</v>
      </c>
      <c r="D7" s="8">
        <v>29517656.86</v>
      </c>
      <c r="E7" s="8">
        <v>205271.33</v>
      </c>
      <c r="F7" s="8">
        <v>481852270.4</v>
      </c>
      <c r="G7" s="8">
        <v>9448462.43</v>
      </c>
      <c r="H7" s="8">
        <v>11467428.32</v>
      </c>
    </row>
    <row r="8" spans="2:8" s="1" customFormat="1" ht="18" customHeight="1">
      <c r="B8" s="3" t="s">
        <v>592</v>
      </c>
      <c r="C8" s="8">
        <v>0</v>
      </c>
      <c r="D8" s="8">
        <v>0</v>
      </c>
      <c r="E8" s="8">
        <v>0</v>
      </c>
      <c r="F8" s="8">
        <v>498143.71</v>
      </c>
      <c r="G8" s="8">
        <v>0</v>
      </c>
      <c r="H8" s="8">
        <v>0</v>
      </c>
    </row>
    <row r="9" spans="2:8" s="1" customFormat="1" ht="18" customHeight="1">
      <c r="B9" s="3" t="s">
        <v>593</v>
      </c>
      <c r="C9" s="8">
        <v>0</v>
      </c>
      <c r="D9" s="8">
        <v>0</v>
      </c>
      <c r="E9" s="8">
        <v>0</v>
      </c>
      <c r="F9" s="8">
        <v>16388864.58</v>
      </c>
      <c r="G9" s="8">
        <v>0</v>
      </c>
      <c r="H9" s="8">
        <v>24732673.2</v>
      </c>
    </row>
    <row r="10" spans="2:8" s="1" customFormat="1" ht="18" customHeight="1">
      <c r="B10" s="3" t="s">
        <v>594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2:8" s="1" customFormat="1" ht="18" customHeight="1">
      <c r="B11" s="3" t="s">
        <v>595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2:8" s="1" customFormat="1" ht="18" customHeight="1">
      <c r="B12" s="3" t="s">
        <v>596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2:8" s="1" customFormat="1" ht="18" customHeight="1">
      <c r="B13" s="3" t="s">
        <v>597</v>
      </c>
      <c r="C13" s="8">
        <v>0</v>
      </c>
      <c r="D13" s="8">
        <v>0</v>
      </c>
      <c r="E13" s="8">
        <v>437535.57</v>
      </c>
      <c r="F13" s="8">
        <v>0</v>
      </c>
      <c r="G13" s="8">
        <v>0</v>
      </c>
      <c r="H13" s="8">
        <v>37923368.46</v>
      </c>
    </row>
    <row r="14" spans="2:8" s="1" customFormat="1" ht="18" customHeight="1">
      <c r="B14" s="3" t="s">
        <v>598</v>
      </c>
      <c r="C14" s="8">
        <v>164858389.52</v>
      </c>
      <c r="D14" s="8">
        <v>29517656.86</v>
      </c>
      <c r="E14" s="8">
        <v>6780929.69</v>
      </c>
      <c r="F14" s="8">
        <v>3098133330.58</v>
      </c>
      <c r="G14" s="8">
        <v>9448462.43</v>
      </c>
      <c r="H14" s="8">
        <v>484079615.09</v>
      </c>
    </row>
    <row r="15" spans="2:8" s="1" customFormat="1" ht="18" customHeight="1">
      <c r="B15" s="3" t="s">
        <v>599</v>
      </c>
      <c r="C15" s="8">
        <v>11141299.28</v>
      </c>
      <c r="D15" s="8">
        <v>2592181.6500000004</v>
      </c>
      <c r="E15" s="8">
        <v>648581.56</v>
      </c>
      <c r="F15" s="8">
        <v>220053998.79</v>
      </c>
      <c r="G15" s="8">
        <v>1609828.31</v>
      </c>
      <c r="H15" s="8">
        <v>42361387.18</v>
      </c>
    </row>
    <row r="16" spans="2:8" s="1" customFormat="1" ht="18" customHeight="1">
      <c r="B16" s="3" t="s">
        <v>600</v>
      </c>
      <c r="C16" s="8">
        <v>0</v>
      </c>
      <c r="D16" s="8">
        <v>0</v>
      </c>
      <c r="E16" s="8">
        <v>283635.87</v>
      </c>
      <c r="F16" s="8">
        <v>189791759.36</v>
      </c>
      <c r="G16" s="8">
        <v>0</v>
      </c>
      <c r="H16" s="8">
        <v>27224553.77</v>
      </c>
    </row>
    <row r="17" spans="2:8" s="1" customFormat="1" ht="18" customHeight="1">
      <c r="B17" s="3" t="s">
        <v>601</v>
      </c>
      <c r="C17" s="8">
        <v>52671928.64</v>
      </c>
      <c r="D17" s="8">
        <v>9509872.84</v>
      </c>
      <c r="E17" s="8">
        <v>4288670.61</v>
      </c>
      <c r="F17" s="8">
        <v>1148016071.18</v>
      </c>
      <c r="G17" s="8">
        <v>3652794.26</v>
      </c>
      <c r="H17" s="8">
        <v>187447885.44</v>
      </c>
    </row>
    <row r="18" spans="2:8" s="1" customFormat="1" ht="18" customHeight="1">
      <c r="B18" s="3" t="s">
        <v>602</v>
      </c>
      <c r="C18" s="8">
        <v>0</v>
      </c>
      <c r="D18" s="8">
        <v>0</v>
      </c>
      <c r="E18" s="8">
        <v>149444.58000000002</v>
      </c>
      <c r="F18" s="8">
        <v>115997320.15</v>
      </c>
      <c r="G18" s="8">
        <v>202439.33</v>
      </c>
      <c r="H18" s="8">
        <v>12064598.25</v>
      </c>
    </row>
    <row r="19" spans="2:8" s="1" customFormat="1" ht="18" customHeight="1">
      <c r="B19" s="3" t="s">
        <v>603</v>
      </c>
      <c r="C19" s="8">
        <v>1191793.31</v>
      </c>
      <c r="D19" s="8">
        <v>4939566.6</v>
      </c>
      <c r="E19" s="8">
        <v>731267.01</v>
      </c>
      <c r="F19" s="8">
        <v>330935547</v>
      </c>
      <c r="G19" s="8">
        <v>1158488.98</v>
      </c>
      <c r="H19" s="8">
        <v>81176267.28</v>
      </c>
    </row>
    <row r="20" spans="2:8" s="1" customFormat="1" ht="18" customHeight="1">
      <c r="B20" s="3" t="s">
        <v>604</v>
      </c>
      <c r="C20" s="8">
        <v>539660.37</v>
      </c>
      <c r="D20" s="8">
        <v>303234.60000000003</v>
      </c>
      <c r="E20" s="8">
        <v>241601.12</v>
      </c>
      <c r="F20" s="8">
        <v>26807278.62</v>
      </c>
      <c r="G20" s="8">
        <v>102320.27</v>
      </c>
      <c r="H20" s="8">
        <v>6806258.53</v>
      </c>
    </row>
    <row r="21" spans="2:8" s="1" customFormat="1" ht="18" customHeight="1">
      <c r="B21" s="3" t="s">
        <v>605</v>
      </c>
      <c r="C21" s="8">
        <v>55581753.36</v>
      </c>
      <c r="D21" s="8">
        <v>2192757.7199999997</v>
      </c>
      <c r="E21" s="8">
        <v>0</v>
      </c>
      <c r="F21" s="8">
        <v>293570255.02</v>
      </c>
      <c r="G21" s="8">
        <v>3299684.77</v>
      </c>
      <c r="H21" s="8">
        <v>92850953.71</v>
      </c>
    </row>
    <row r="22" spans="2:8" s="1" customFormat="1" ht="18" customHeight="1">
      <c r="B22" s="3" t="s">
        <v>606</v>
      </c>
      <c r="C22" s="8">
        <v>3445767.42</v>
      </c>
      <c r="D22" s="8">
        <v>1225080.35</v>
      </c>
      <c r="E22" s="8">
        <v>430808.32</v>
      </c>
      <c r="F22" s="8">
        <v>20777125.29</v>
      </c>
      <c r="G22" s="8">
        <v>219684.19</v>
      </c>
      <c r="H22" s="8">
        <v>9125696.99</v>
      </c>
    </row>
    <row r="23" spans="2:8" s="1" customFormat="1" ht="18" customHeight="1">
      <c r="B23" s="3" t="s">
        <v>607</v>
      </c>
      <c r="C23" s="8">
        <v>7889134.15</v>
      </c>
      <c r="D23" s="8">
        <v>0.25</v>
      </c>
      <c r="E23" s="8">
        <v>478742.69</v>
      </c>
      <c r="F23" s="8">
        <v>38344914.94</v>
      </c>
      <c r="G23" s="8">
        <v>485327.58</v>
      </c>
      <c r="H23" s="8">
        <v>26469761.81</v>
      </c>
    </row>
    <row r="24" spans="2:8" s="1" customFormat="1" ht="18" customHeight="1">
      <c r="B24" s="3" t="s">
        <v>608</v>
      </c>
      <c r="C24" s="8">
        <v>132461336.53</v>
      </c>
      <c r="D24" s="8">
        <v>20762694.01</v>
      </c>
      <c r="E24" s="8">
        <v>7252751.76</v>
      </c>
      <c r="F24" s="8">
        <v>2384294270.35</v>
      </c>
      <c r="G24" s="8">
        <v>10730567.69</v>
      </c>
      <c r="H24" s="8">
        <v>485527362.96</v>
      </c>
    </row>
    <row r="25" spans="2:8" s="1" customFormat="1" ht="18" customHeight="1">
      <c r="B25" s="3" t="s">
        <v>609</v>
      </c>
      <c r="C25" s="8">
        <v>16766897.05</v>
      </c>
      <c r="D25" s="8">
        <v>3900335.88</v>
      </c>
      <c r="E25" s="8">
        <v>513580.95</v>
      </c>
      <c r="F25" s="8">
        <v>50630114.73</v>
      </c>
      <c r="G25" s="8">
        <v>3779277.89</v>
      </c>
      <c r="H25" s="8">
        <v>45670071.11</v>
      </c>
    </row>
    <row r="26" spans="2:8" s="1" customFormat="1" ht="18" customHeight="1">
      <c r="B26" s="3" t="s">
        <v>610</v>
      </c>
      <c r="C26" s="8">
        <v>0</v>
      </c>
      <c r="D26" s="8">
        <v>0</v>
      </c>
      <c r="E26" s="8">
        <v>78206.94</v>
      </c>
      <c r="F26" s="8">
        <v>119383787.87</v>
      </c>
      <c r="G26" s="8">
        <v>0</v>
      </c>
      <c r="H26" s="8">
        <v>1233242.49</v>
      </c>
    </row>
    <row r="27" spans="2:8" s="1" customFormat="1" ht="18" customHeight="1">
      <c r="B27" s="3" t="s">
        <v>611</v>
      </c>
      <c r="C27" s="8">
        <v>0</v>
      </c>
      <c r="D27" s="8">
        <v>1309533.6700000004</v>
      </c>
      <c r="E27" s="8">
        <v>49100.88</v>
      </c>
      <c r="F27" s="8">
        <v>0</v>
      </c>
      <c r="G27" s="8">
        <v>65976.08</v>
      </c>
      <c r="H27" s="8">
        <v>0</v>
      </c>
    </row>
    <row r="28" spans="2:8" s="1" customFormat="1" ht="18" customHeight="1">
      <c r="B28" s="3" t="s">
        <v>612</v>
      </c>
      <c r="C28" s="8">
        <v>16766897.05</v>
      </c>
      <c r="D28" s="8">
        <v>5209869.55</v>
      </c>
      <c r="E28" s="8">
        <v>640888.77</v>
      </c>
      <c r="F28" s="8">
        <v>170013902.6</v>
      </c>
      <c r="G28" s="8">
        <v>3845253.97</v>
      </c>
      <c r="H28" s="8">
        <v>46903313.6</v>
      </c>
    </row>
    <row r="29" spans="2:8" s="1" customFormat="1" ht="18" customHeight="1">
      <c r="B29" s="3" t="s">
        <v>613</v>
      </c>
      <c r="C29" s="8">
        <v>0</v>
      </c>
      <c r="D29" s="8">
        <v>0</v>
      </c>
      <c r="E29" s="8">
        <v>1323065.52</v>
      </c>
      <c r="F29" s="8">
        <v>572509314.9</v>
      </c>
      <c r="G29" s="8">
        <v>0</v>
      </c>
      <c r="H29" s="8">
        <v>35064094.39</v>
      </c>
    </row>
    <row r="30" spans="2:8" s="1" customFormat="1" ht="18" customHeight="1">
      <c r="B30" s="3" t="s">
        <v>614</v>
      </c>
      <c r="C30" s="8">
        <v>2189129.31</v>
      </c>
      <c r="D30" s="8">
        <v>166768.05</v>
      </c>
      <c r="E30" s="8">
        <v>0</v>
      </c>
      <c r="F30" s="8">
        <v>75715709.51</v>
      </c>
      <c r="G30" s="8">
        <v>1516230.75</v>
      </c>
      <c r="H30" s="8">
        <v>3040644.91</v>
      </c>
    </row>
    <row r="31" spans="2:8" s="1" customFormat="1" ht="18" customHeight="1">
      <c r="B31" s="3" t="s">
        <v>615</v>
      </c>
      <c r="C31" s="8">
        <v>9793758.26</v>
      </c>
      <c r="D31" s="8">
        <v>3729752.64</v>
      </c>
      <c r="E31" s="8">
        <v>313629.78</v>
      </c>
      <c r="F31" s="8">
        <v>292304673.06</v>
      </c>
      <c r="G31" s="8">
        <v>4376079.17</v>
      </c>
      <c r="H31" s="8">
        <v>76691364.53</v>
      </c>
    </row>
    <row r="32" spans="2:8" s="1" customFormat="1" ht="18" customHeight="1">
      <c r="B32" s="3" t="s">
        <v>616</v>
      </c>
      <c r="C32" s="8">
        <v>0</v>
      </c>
      <c r="D32" s="8">
        <v>0</v>
      </c>
      <c r="E32" s="8">
        <v>2422.2200000000003</v>
      </c>
      <c r="F32" s="8">
        <v>0</v>
      </c>
      <c r="G32" s="8">
        <v>0</v>
      </c>
      <c r="H32" s="8">
        <v>0</v>
      </c>
    </row>
    <row r="33" spans="2:8" s="1" customFormat="1" ht="18" customHeight="1">
      <c r="B33" s="3" t="s">
        <v>617</v>
      </c>
      <c r="C33" s="8">
        <v>11982887.57</v>
      </c>
      <c r="D33" s="8">
        <v>3896520.6899999995</v>
      </c>
      <c r="E33" s="8">
        <v>1639117.52</v>
      </c>
      <c r="F33" s="8">
        <v>940529697.47</v>
      </c>
      <c r="G33" s="8">
        <v>5892309.92</v>
      </c>
      <c r="H33" s="8">
        <v>114796103.83</v>
      </c>
    </row>
    <row r="34" spans="2:8" s="1" customFormat="1" ht="18" customHeight="1">
      <c r="B34" s="3" t="s">
        <v>618</v>
      </c>
      <c r="C34" s="8">
        <v>161211121.15</v>
      </c>
      <c r="D34" s="8">
        <f>D33+D28+D24</f>
        <v>29869084.25</v>
      </c>
      <c r="E34" s="8">
        <v>9532758.05</v>
      </c>
      <c r="F34" s="8">
        <v>3494837870.42</v>
      </c>
      <c r="G34" s="8">
        <v>20468131.58</v>
      </c>
      <c r="H34" s="8">
        <v>647226780.39</v>
      </c>
    </row>
    <row r="35" spans="2:8" s="1" customFormat="1" ht="18" customHeight="1">
      <c r="B35" s="3" t="s">
        <v>619</v>
      </c>
      <c r="C35" s="8">
        <v>3647268.37</v>
      </c>
      <c r="D35" s="8">
        <f>D14-D34</f>
        <v>-351427.3900000006</v>
      </c>
      <c r="E35" s="8">
        <v>-2751828.36</v>
      </c>
      <c r="F35" s="8">
        <v>-396704539.84</v>
      </c>
      <c r="G35" s="8">
        <v>-11019669.15</v>
      </c>
      <c r="H35" s="8">
        <v>-163147165.3</v>
      </c>
    </row>
  </sheetData>
  <sheetProtection/>
  <mergeCells count="1">
    <mergeCell ref="B2:E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3.140625" style="172" customWidth="1"/>
    <col min="2" max="2" width="17.8515625" style="173" customWidth="1"/>
    <col min="3" max="3" width="15.00390625" style="188" customWidth="1"/>
    <col min="4" max="4" width="8.28125" style="193" customWidth="1"/>
    <col min="5" max="5" width="18.7109375" style="188" customWidth="1"/>
    <col min="6" max="6" width="14.7109375" style="188" customWidth="1"/>
    <col min="7" max="7" width="8.421875" style="193" customWidth="1"/>
    <col min="8" max="16384" width="9.140625" style="128" customWidth="1"/>
  </cols>
  <sheetData>
    <row r="1" spans="1:7" s="127" customFormat="1" ht="15">
      <c r="A1" s="232" t="s">
        <v>342</v>
      </c>
      <c r="B1" s="232"/>
      <c r="C1" s="232"/>
      <c r="D1" s="232"/>
      <c r="E1" s="232"/>
      <c r="F1" s="232"/>
      <c r="G1" s="232"/>
    </row>
    <row r="2" spans="1:7" s="127" customFormat="1" ht="15">
      <c r="A2" s="232" t="s">
        <v>343</v>
      </c>
      <c r="B2" s="232"/>
      <c r="C2" s="232"/>
      <c r="D2" s="232"/>
      <c r="E2" s="232"/>
      <c r="F2" s="232"/>
      <c r="G2" s="232"/>
    </row>
    <row r="3" spans="1:7" s="127" customFormat="1" ht="8.25">
      <c r="A3" s="165"/>
      <c r="B3" s="22"/>
      <c r="C3" s="181"/>
      <c r="D3" s="189"/>
      <c r="E3" s="181"/>
      <c r="F3" s="181"/>
      <c r="G3" s="189"/>
    </row>
    <row r="4" spans="1:7" s="127" customFormat="1" ht="15.75">
      <c r="A4" s="233" t="s">
        <v>332</v>
      </c>
      <c r="B4" s="233"/>
      <c r="C4" s="181"/>
      <c r="D4" s="189"/>
      <c r="E4" s="181"/>
      <c r="F4" s="181"/>
      <c r="G4" s="194">
        <v>2009</v>
      </c>
    </row>
    <row r="5" spans="1:7" s="127" customFormat="1" ht="25.5">
      <c r="A5" s="166" t="s">
        <v>344</v>
      </c>
      <c r="B5" s="167" t="s">
        <v>488</v>
      </c>
      <c r="C5" s="186" t="s">
        <v>365</v>
      </c>
      <c r="D5" s="190" t="s">
        <v>333</v>
      </c>
      <c r="E5" s="186" t="s">
        <v>366</v>
      </c>
      <c r="F5" s="186" t="s">
        <v>334</v>
      </c>
      <c r="G5" s="190" t="s">
        <v>333</v>
      </c>
    </row>
    <row r="6" spans="1:7" s="127" customFormat="1" ht="12.75">
      <c r="A6" s="168" t="s">
        <v>633</v>
      </c>
      <c r="B6" s="169">
        <v>9511328575</v>
      </c>
      <c r="C6" s="169">
        <v>6966542495</v>
      </c>
      <c r="D6" s="191">
        <v>73.24</v>
      </c>
      <c r="E6" s="169">
        <v>1081361663.31</v>
      </c>
      <c r="F6" s="169">
        <v>701267021.92</v>
      </c>
      <c r="G6" s="191">
        <v>64.85</v>
      </c>
    </row>
    <row r="7" spans="1:7" s="127" customFormat="1" ht="12.75">
      <c r="A7" s="168" t="s">
        <v>634</v>
      </c>
      <c r="B7" s="169">
        <v>8559980841</v>
      </c>
      <c r="C7" s="169">
        <v>5424645412</v>
      </c>
      <c r="D7" s="191">
        <v>63.37</v>
      </c>
      <c r="E7" s="169">
        <v>962049884.25</v>
      </c>
      <c r="F7" s="169">
        <v>553854638.68</v>
      </c>
      <c r="G7" s="191">
        <v>57.57</v>
      </c>
    </row>
    <row r="8" spans="1:7" s="127" customFormat="1" ht="12.75">
      <c r="A8" s="168" t="s">
        <v>635</v>
      </c>
      <c r="B8" s="169">
        <v>9465186698</v>
      </c>
      <c r="C8" s="169">
        <v>5745833495</v>
      </c>
      <c r="D8" s="191">
        <v>60.7</v>
      </c>
      <c r="E8" s="169">
        <v>1024936525.04</v>
      </c>
      <c r="F8" s="169">
        <v>589965527.5</v>
      </c>
      <c r="G8" s="191">
        <v>57.56</v>
      </c>
    </row>
    <row r="9" spans="1:7" s="127" customFormat="1" ht="12.75">
      <c r="A9" s="168" t="s">
        <v>636</v>
      </c>
      <c r="B9" s="169">
        <v>8929688899</v>
      </c>
      <c r="C9" s="169">
        <v>5888079046</v>
      </c>
      <c r="D9" s="191">
        <v>65.94</v>
      </c>
      <c r="E9" s="169">
        <v>1002972176.55</v>
      </c>
      <c r="F9" s="169">
        <v>610393720.69</v>
      </c>
      <c r="G9" s="191">
        <v>60.86</v>
      </c>
    </row>
    <row r="10" spans="1:7" s="127" customFormat="1" ht="12.75">
      <c r="A10" s="168" t="s">
        <v>637</v>
      </c>
      <c r="B10" s="169">
        <v>9459818722</v>
      </c>
      <c r="C10" s="169">
        <v>5769367583</v>
      </c>
      <c r="D10" s="191">
        <v>60.99</v>
      </c>
      <c r="E10" s="169">
        <v>1109219712.24</v>
      </c>
      <c r="F10" s="169">
        <v>606332551.87</v>
      </c>
      <c r="G10" s="191">
        <v>54.66</v>
      </c>
    </row>
    <row r="11" spans="1:7" s="127" customFormat="1" ht="12.75">
      <c r="A11" s="168" t="s">
        <v>638</v>
      </c>
      <c r="B11" s="169">
        <v>9250684148</v>
      </c>
      <c r="C11" s="169">
        <v>6101176744</v>
      </c>
      <c r="D11" s="191">
        <v>65.95</v>
      </c>
      <c r="E11" s="169">
        <v>1092484735.53</v>
      </c>
      <c r="F11" s="169">
        <v>631074595.22</v>
      </c>
      <c r="G11" s="191">
        <v>57.77</v>
      </c>
    </row>
    <row r="12" spans="1:7" s="127" customFormat="1" ht="12.75">
      <c r="A12" s="168" t="s">
        <v>639</v>
      </c>
      <c r="B12" s="169">
        <v>9976710579</v>
      </c>
      <c r="C12" s="169">
        <v>7246486350</v>
      </c>
      <c r="D12" s="191">
        <v>72.63</v>
      </c>
      <c r="E12" s="169">
        <v>1185159206.89</v>
      </c>
      <c r="F12" s="169">
        <v>732487686.08</v>
      </c>
      <c r="G12" s="191">
        <v>61.81</v>
      </c>
    </row>
    <row r="13" spans="1:7" s="127" customFormat="1" ht="12.75">
      <c r="A13" s="168" t="s">
        <v>640</v>
      </c>
      <c r="B13" s="169">
        <v>9773842486</v>
      </c>
      <c r="C13" s="169">
        <v>6375685971</v>
      </c>
      <c r="D13" s="191">
        <v>65.23</v>
      </c>
      <c r="E13" s="169">
        <v>1178119410.17</v>
      </c>
      <c r="F13" s="169">
        <v>655673882.23</v>
      </c>
      <c r="G13" s="191">
        <v>55.65</v>
      </c>
    </row>
    <row r="14" spans="1:7" s="127" customFormat="1" ht="12.75">
      <c r="A14" s="168" t="s">
        <v>641</v>
      </c>
      <c r="B14" s="169">
        <v>9507330347</v>
      </c>
      <c r="C14" s="169">
        <v>6571080112</v>
      </c>
      <c r="D14" s="191">
        <v>69.12</v>
      </c>
      <c r="E14" s="169">
        <v>1160169564.34</v>
      </c>
      <c r="F14" s="169">
        <v>669733980.43</v>
      </c>
      <c r="G14" s="191">
        <v>57.73</v>
      </c>
    </row>
    <row r="15" spans="1:7" s="127" customFormat="1" ht="12.75">
      <c r="A15" s="168" t="s">
        <v>642</v>
      </c>
      <c r="B15" s="169">
        <v>9875259865</v>
      </c>
      <c r="C15" s="169">
        <v>7375132319</v>
      </c>
      <c r="D15" s="191">
        <v>74.68</v>
      </c>
      <c r="E15" s="169">
        <v>1224930560.1</v>
      </c>
      <c r="F15" s="169">
        <v>750945705.6</v>
      </c>
      <c r="G15" s="191">
        <v>61.31</v>
      </c>
    </row>
    <row r="16" spans="1:7" s="127" customFormat="1" ht="12.75">
      <c r="A16" s="168" t="s">
        <v>643</v>
      </c>
      <c r="B16" s="169">
        <v>9726909864</v>
      </c>
      <c r="C16" s="169">
        <v>6925966027</v>
      </c>
      <c r="D16" s="191">
        <v>71.2</v>
      </c>
      <c r="E16" s="169">
        <v>1204724302.16</v>
      </c>
      <c r="F16" s="169">
        <v>710501793.85</v>
      </c>
      <c r="G16" s="191">
        <v>58.98</v>
      </c>
    </row>
    <row r="17" spans="1:7" s="127" customFormat="1" ht="12.75">
      <c r="A17" s="168" t="s">
        <v>644</v>
      </c>
      <c r="B17" s="169">
        <v>10653221239</v>
      </c>
      <c r="C17" s="169">
        <v>7891904312</v>
      </c>
      <c r="D17" s="191">
        <v>74.08</v>
      </c>
      <c r="E17" s="169">
        <v>1320462212.24</v>
      </c>
      <c r="F17" s="169">
        <v>804810395.37</v>
      </c>
      <c r="G17" s="191">
        <v>60.95</v>
      </c>
    </row>
    <row r="18" spans="1:7" s="127" customFormat="1" ht="12.75">
      <c r="A18" s="170"/>
      <c r="B18" s="171"/>
      <c r="C18" s="187"/>
      <c r="D18" s="192"/>
      <c r="E18" s="187"/>
      <c r="F18" s="187"/>
      <c r="G18" s="192"/>
    </row>
    <row r="19" spans="1:7" s="127" customFormat="1" ht="12.75">
      <c r="A19" s="231" t="s">
        <v>104</v>
      </c>
      <c r="B19" s="231"/>
      <c r="C19" s="187"/>
      <c r="D19" s="192"/>
      <c r="E19" s="187"/>
      <c r="F19" s="187"/>
      <c r="G19" s="192"/>
    </row>
    <row r="20" spans="1:7" s="127" customFormat="1" ht="25.5">
      <c r="A20" s="166" t="s">
        <v>344</v>
      </c>
      <c r="B20" s="167" t="s">
        <v>488</v>
      </c>
      <c r="C20" s="186" t="s">
        <v>365</v>
      </c>
      <c r="D20" s="190" t="s">
        <v>333</v>
      </c>
      <c r="E20" s="186" t="s">
        <v>366</v>
      </c>
      <c r="F20" s="186" t="s">
        <v>334</v>
      </c>
      <c r="G20" s="190" t="s">
        <v>333</v>
      </c>
    </row>
    <row r="21" spans="1:7" s="127" customFormat="1" ht="12.75">
      <c r="A21" s="168" t="s">
        <v>633</v>
      </c>
      <c r="B21" s="169">
        <v>210000</v>
      </c>
      <c r="C21" s="169">
        <v>104390</v>
      </c>
      <c r="D21" s="191">
        <v>49.70952380952381</v>
      </c>
      <c r="E21" s="169">
        <v>25786.05</v>
      </c>
      <c r="F21" s="169">
        <v>8903.739</v>
      </c>
      <c r="G21" s="191">
        <v>34.529286183808686</v>
      </c>
    </row>
    <row r="22" spans="1:7" s="127" customFormat="1" ht="12.75">
      <c r="A22" s="168" t="s">
        <v>634</v>
      </c>
      <c r="B22" s="169">
        <v>173236</v>
      </c>
      <c r="C22" s="169">
        <v>85635</v>
      </c>
      <c r="D22" s="191">
        <v>49.43256597935764</v>
      </c>
      <c r="E22" s="169">
        <v>31812.696</v>
      </c>
      <c r="F22" s="169">
        <v>7070.528</v>
      </c>
      <c r="G22" s="191">
        <v>22.22549135728704</v>
      </c>
    </row>
    <row r="23" spans="1:7" s="127" customFormat="1" ht="12.75">
      <c r="A23" s="168" t="s">
        <v>635</v>
      </c>
      <c r="B23" s="169">
        <v>218750</v>
      </c>
      <c r="C23" s="169">
        <v>146018</v>
      </c>
      <c r="D23" s="191">
        <v>66.75108571428571</v>
      </c>
      <c r="E23" s="169">
        <v>87500</v>
      </c>
      <c r="F23" s="169">
        <v>11915.422</v>
      </c>
      <c r="G23" s="191">
        <v>13.617625142857143</v>
      </c>
    </row>
    <row r="24" spans="1:7" s="127" customFormat="1" ht="12.75">
      <c r="A24" s="168" t="s">
        <v>636</v>
      </c>
      <c r="B24" s="169">
        <v>263872</v>
      </c>
      <c r="C24" s="169">
        <v>161135</v>
      </c>
      <c r="D24" s="191">
        <v>61.06559240844046</v>
      </c>
      <c r="E24" s="169">
        <v>105548.8</v>
      </c>
      <c r="F24" s="169">
        <v>13983.725</v>
      </c>
      <c r="G24" s="191">
        <v>13.24858738327674</v>
      </c>
    </row>
    <row r="25" spans="1:7" s="127" customFormat="1" ht="12.75">
      <c r="A25" s="168" t="s">
        <v>637</v>
      </c>
      <c r="B25" s="169">
        <v>258972</v>
      </c>
      <c r="C25" s="169">
        <v>168639</v>
      </c>
      <c r="D25" s="191">
        <v>65.1186228627033</v>
      </c>
      <c r="E25" s="169">
        <v>103588.8</v>
      </c>
      <c r="F25" s="169">
        <v>14171.74</v>
      </c>
      <c r="G25" s="191">
        <v>13.68076471587662</v>
      </c>
    </row>
    <row r="26" spans="1:7" s="127" customFormat="1" ht="12.75">
      <c r="A26" s="168" t="s">
        <v>638</v>
      </c>
      <c r="B26" s="169">
        <v>233898</v>
      </c>
      <c r="C26" s="169">
        <v>107436</v>
      </c>
      <c r="D26" s="191">
        <v>45.93284252109894</v>
      </c>
      <c r="E26" s="169">
        <v>93559.2</v>
      </c>
      <c r="F26" s="169">
        <v>9140.953</v>
      </c>
      <c r="G26" s="191">
        <v>9.77023424740699</v>
      </c>
    </row>
    <row r="27" spans="1:7" s="127" customFormat="1" ht="12.75">
      <c r="A27" s="168" t="s">
        <v>639</v>
      </c>
      <c r="B27" s="169">
        <v>295246</v>
      </c>
      <c r="C27" s="169">
        <v>153092</v>
      </c>
      <c r="D27" s="191">
        <v>51.85235363053183</v>
      </c>
      <c r="E27" s="169">
        <v>118098.4</v>
      </c>
      <c r="F27" s="169">
        <v>12926.623</v>
      </c>
      <c r="G27" s="191">
        <v>10.945637705506595</v>
      </c>
    </row>
    <row r="28" spans="1:7" s="127" customFormat="1" ht="12.75">
      <c r="A28" s="168" t="s">
        <v>640</v>
      </c>
      <c r="B28" s="169">
        <v>258972</v>
      </c>
      <c r="C28" s="169">
        <v>120070</v>
      </c>
      <c r="D28" s="191">
        <v>46.36408569266175</v>
      </c>
      <c r="E28" s="169">
        <v>103588.8</v>
      </c>
      <c r="F28" s="169">
        <v>10091.158</v>
      </c>
      <c r="G28" s="191">
        <v>9.741553140880095</v>
      </c>
    </row>
    <row r="29" spans="1:7" s="127" customFormat="1" ht="12.75">
      <c r="A29" s="168" t="s">
        <v>641</v>
      </c>
      <c r="B29" s="169">
        <v>269486</v>
      </c>
      <c r="C29" s="169">
        <v>143780</v>
      </c>
      <c r="D29" s="191">
        <v>53.35342095693283</v>
      </c>
      <c r="E29" s="169">
        <v>107794.4</v>
      </c>
      <c r="F29" s="169">
        <v>12155.604</v>
      </c>
      <c r="G29" s="191">
        <v>11.276656301254981</v>
      </c>
    </row>
    <row r="30" spans="1:7" s="127" customFormat="1" ht="12.75">
      <c r="A30" s="168" t="s">
        <v>642</v>
      </c>
      <c r="B30" s="169">
        <v>306250</v>
      </c>
      <c r="C30" s="169">
        <v>179083</v>
      </c>
      <c r="D30" s="191">
        <v>58.47608163265306</v>
      </c>
      <c r="E30" s="169">
        <v>122500</v>
      </c>
      <c r="F30" s="169">
        <v>15658.058</v>
      </c>
      <c r="G30" s="191">
        <v>12.782088163265307</v>
      </c>
    </row>
    <row r="31" spans="1:7" s="127" customFormat="1" ht="12.75">
      <c r="A31" s="168" t="s">
        <v>643</v>
      </c>
      <c r="B31" s="169">
        <v>262500</v>
      </c>
      <c r="C31" s="169">
        <v>172757</v>
      </c>
      <c r="D31" s="191">
        <v>65.81219047619048</v>
      </c>
      <c r="E31" s="169">
        <v>105000</v>
      </c>
      <c r="F31" s="169">
        <v>14477.913</v>
      </c>
      <c r="G31" s="191">
        <v>13.788488571428571</v>
      </c>
    </row>
    <row r="32" spans="1:7" s="127" customFormat="1" ht="12.75">
      <c r="A32" s="168" t="s">
        <v>644</v>
      </c>
      <c r="B32" s="169">
        <v>157500</v>
      </c>
      <c r="C32" s="169">
        <v>102611</v>
      </c>
      <c r="D32" s="191">
        <v>65.14984126984127</v>
      </c>
      <c r="E32" s="169">
        <v>63000</v>
      </c>
      <c r="F32" s="169">
        <v>8539.091</v>
      </c>
      <c r="G32" s="191">
        <v>13.554112698412698</v>
      </c>
    </row>
    <row r="33" spans="1:7" s="127" customFormat="1" ht="12.75">
      <c r="A33" s="170"/>
      <c r="B33" s="171"/>
      <c r="C33" s="187"/>
      <c r="D33" s="192"/>
      <c r="E33" s="187"/>
      <c r="F33" s="187"/>
      <c r="G33" s="192"/>
    </row>
    <row r="34" spans="1:7" s="127" customFormat="1" ht="12.75">
      <c r="A34" s="231" t="s">
        <v>127</v>
      </c>
      <c r="B34" s="231"/>
      <c r="C34" s="187"/>
      <c r="D34" s="192"/>
      <c r="E34" s="187"/>
      <c r="F34" s="187"/>
      <c r="G34" s="192"/>
    </row>
    <row r="35" spans="1:7" s="127" customFormat="1" ht="25.5">
      <c r="A35" s="166" t="s">
        <v>344</v>
      </c>
      <c r="B35" s="167" t="s">
        <v>488</v>
      </c>
      <c r="C35" s="186" t="s">
        <v>365</v>
      </c>
      <c r="D35" s="190" t="s">
        <v>333</v>
      </c>
      <c r="E35" s="186" t="s">
        <v>366</v>
      </c>
      <c r="F35" s="186" t="s">
        <v>334</v>
      </c>
      <c r="G35" s="190" t="s">
        <v>333</v>
      </c>
    </row>
    <row r="36" spans="1:7" s="127" customFormat="1" ht="12.75">
      <c r="A36" s="168" t="s">
        <v>633</v>
      </c>
      <c r="B36" s="169">
        <v>0</v>
      </c>
      <c r="C36" s="169">
        <v>0</v>
      </c>
      <c r="D36" s="191">
        <v>0</v>
      </c>
      <c r="E36" s="169">
        <v>40537720.25</v>
      </c>
      <c r="F36" s="169">
        <v>29330145.423</v>
      </c>
      <c r="G36" s="191">
        <v>72.35272541750791</v>
      </c>
    </row>
    <row r="37" spans="1:7" s="127" customFormat="1" ht="12.75">
      <c r="A37" s="168" t="s">
        <v>634</v>
      </c>
      <c r="B37" s="169">
        <v>0</v>
      </c>
      <c r="C37" s="169">
        <v>0</v>
      </c>
      <c r="D37" s="191">
        <v>0</v>
      </c>
      <c r="E37" s="169">
        <v>39711561.921</v>
      </c>
      <c r="F37" s="169">
        <v>28533612.811</v>
      </c>
      <c r="G37" s="191">
        <v>71.85215446263031</v>
      </c>
    </row>
    <row r="38" spans="1:7" s="127" customFormat="1" ht="12.75">
      <c r="A38" s="168" t="s">
        <v>635</v>
      </c>
      <c r="B38" s="169">
        <v>0</v>
      </c>
      <c r="C38" s="169">
        <v>0</v>
      </c>
      <c r="D38" s="191">
        <v>0</v>
      </c>
      <c r="E38" s="169">
        <v>44230856.335</v>
      </c>
      <c r="F38" s="169">
        <v>30965089.089</v>
      </c>
      <c r="G38" s="191">
        <v>70.007889638115</v>
      </c>
    </row>
    <row r="39" spans="1:7" s="127" customFormat="1" ht="12.75">
      <c r="A39" s="168" t="s">
        <v>636</v>
      </c>
      <c r="B39" s="169">
        <v>0</v>
      </c>
      <c r="C39" s="169">
        <v>0</v>
      </c>
      <c r="D39" s="191">
        <v>0</v>
      </c>
      <c r="E39" s="169">
        <v>38751876.885</v>
      </c>
      <c r="F39" s="169">
        <v>29925182.706</v>
      </c>
      <c r="G39" s="191">
        <v>77.22253762006397</v>
      </c>
    </row>
    <row r="40" spans="1:7" s="127" customFormat="1" ht="12.75">
      <c r="A40" s="168" t="s">
        <v>637</v>
      </c>
      <c r="B40" s="169">
        <v>0</v>
      </c>
      <c r="C40" s="169">
        <v>0</v>
      </c>
      <c r="D40" s="191">
        <v>0</v>
      </c>
      <c r="E40" s="169">
        <v>39804956.198</v>
      </c>
      <c r="F40" s="169">
        <v>28673184.137</v>
      </c>
      <c r="G40" s="191">
        <v>72.03420597769853</v>
      </c>
    </row>
    <row r="41" spans="1:7" s="127" customFormat="1" ht="12.75">
      <c r="A41" s="168" t="s">
        <v>638</v>
      </c>
      <c r="B41" s="169">
        <v>0</v>
      </c>
      <c r="C41" s="169">
        <v>0</v>
      </c>
      <c r="D41" s="191">
        <v>0</v>
      </c>
      <c r="E41" s="169">
        <v>39866217.132</v>
      </c>
      <c r="F41" s="169">
        <v>29216765.841</v>
      </c>
      <c r="G41" s="191">
        <v>73.28702832340757</v>
      </c>
    </row>
    <row r="42" spans="1:7" s="127" customFormat="1" ht="12.75">
      <c r="A42" s="168" t="s">
        <v>639</v>
      </c>
      <c r="B42" s="169">
        <v>0</v>
      </c>
      <c r="C42" s="169">
        <v>0</v>
      </c>
      <c r="D42" s="191">
        <v>0</v>
      </c>
      <c r="E42" s="169">
        <v>34310802.469</v>
      </c>
      <c r="F42" s="169">
        <v>24829795.319</v>
      </c>
      <c r="G42" s="191">
        <v>72.36728240743963</v>
      </c>
    </row>
    <row r="43" spans="1:7" s="127" customFormat="1" ht="12.75">
      <c r="A43" s="168" t="s">
        <v>640</v>
      </c>
      <c r="B43" s="169">
        <v>0</v>
      </c>
      <c r="C43" s="169">
        <v>0</v>
      </c>
      <c r="D43" s="191">
        <v>0</v>
      </c>
      <c r="E43" s="169">
        <v>35366326.019</v>
      </c>
      <c r="F43" s="169">
        <v>25847016.797</v>
      </c>
      <c r="G43" s="191">
        <v>73.0836920496466</v>
      </c>
    </row>
    <row r="44" spans="1:7" s="127" customFormat="1" ht="12.75">
      <c r="A44" s="168" t="s">
        <v>641</v>
      </c>
      <c r="B44" s="169">
        <v>0</v>
      </c>
      <c r="C44" s="169">
        <v>0</v>
      </c>
      <c r="D44" s="191">
        <v>0</v>
      </c>
      <c r="E44" s="169">
        <v>33888954.388</v>
      </c>
      <c r="F44" s="169">
        <v>24208003.962</v>
      </c>
      <c r="G44" s="191">
        <v>71.4333162505952</v>
      </c>
    </row>
    <row r="45" spans="1:7" s="127" customFormat="1" ht="12.75">
      <c r="A45" s="168" t="s">
        <v>642</v>
      </c>
      <c r="B45" s="169">
        <v>0</v>
      </c>
      <c r="C45" s="169">
        <v>0</v>
      </c>
      <c r="D45" s="191">
        <v>0</v>
      </c>
      <c r="E45" s="169">
        <v>37889108.104</v>
      </c>
      <c r="F45" s="169">
        <v>27550247.406</v>
      </c>
      <c r="G45" s="191">
        <v>72.7128422510729</v>
      </c>
    </row>
    <row r="46" spans="1:7" s="127" customFormat="1" ht="12.75">
      <c r="A46" s="168" t="s">
        <v>643</v>
      </c>
      <c r="B46" s="169">
        <v>0</v>
      </c>
      <c r="C46" s="169">
        <v>0</v>
      </c>
      <c r="D46" s="191">
        <v>0</v>
      </c>
      <c r="E46" s="169">
        <v>35924040.638</v>
      </c>
      <c r="F46" s="169">
        <v>26738290.227</v>
      </c>
      <c r="G46" s="191">
        <v>74.43007454656025</v>
      </c>
    </row>
    <row r="47" spans="1:7" s="127" customFormat="1" ht="12.75">
      <c r="A47" s="168" t="s">
        <v>644</v>
      </c>
      <c r="B47" s="169">
        <v>0</v>
      </c>
      <c r="C47" s="169">
        <v>0</v>
      </c>
      <c r="D47" s="191">
        <v>0</v>
      </c>
      <c r="E47" s="169">
        <v>39707915.939</v>
      </c>
      <c r="F47" s="169">
        <v>28409184.958</v>
      </c>
      <c r="G47" s="191">
        <v>71.54539412655826</v>
      </c>
    </row>
    <row r="48" spans="1:7" s="127" customFormat="1" ht="12.75">
      <c r="A48" s="170"/>
      <c r="B48" s="171"/>
      <c r="C48" s="187"/>
      <c r="D48" s="192"/>
      <c r="E48" s="187"/>
      <c r="F48" s="187"/>
      <c r="G48" s="192"/>
    </row>
    <row r="49" spans="1:7" s="127" customFormat="1" ht="12.75">
      <c r="A49" s="231" t="s">
        <v>105</v>
      </c>
      <c r="B49" s="231"/>
      <c r="C49" s="187"/>
      <c r="D49" s="192"/>
      <c r="E49" s="187"/>
      <c r="F49" s="187"/>
      <c r="G49" s="192"/>
    </row>
    <row r="50" spans="1:7" s="127" customFormat="1" ht="25.5">
      <c r="A50" s="166" t="s">
        <v>344</v>
      </c>
      <c r="B50" s="167" t="s">
        <v>488</v>
      </c>
      <c r="C50" s="186" t="s">
        <v>365</v>
      </c>
      <c r="D50" s="190" t="s">
        <v>333</v>
      </c>
      <c r="E50" s="186" t="s">
        <v>366</v>
      </c>
      <c r="F50" s="186" t="s">
        <v>334</v>
      </c>
      <c r="G50" s="190" t="s">
        <v>333</v>
      </c>
    </row>
    <row r="51" spans="1:7" s="127" customFormat="1" ht="12.75">
      <c r="A51" s="168" t="s">
        <v>633</v>
      </c>
      <c r="B51" s="169">
        <v>1623330</v>
      </c>
      <c r="C51" s="169">
        <v>735040</v>
      </c>
      <c r="D51" s="191">
        <v>45.27976443483457</v>
      </c>
      <c r="E51" s="169">
        <v>156921.9</v>
      </c>
      <c r="F51" s="169">
        <v>61569.326</v>
      </c>
      <c r="G51" s="191">
        <v>39.2356490712896</v>
      </c>
    </row>
    <row r="52" spans="1:7" s="127" customFormat="1" ht="12.75">
      <c r="A52" s="168" t="s">
        <v>634</v>
      </c>
      <c r="B52" s="169">
        <v>2535270</v>
      </c>
      <c r="C52" s="169">
        <v>1192593</v>
      </c>
      <c r="D52" s="191">
        <v>47.04007857151309</v>
      </c>
      <c r="E52" s="169">
        <v>243398.1</v>
      </c>
      <c r="F52" s="169">
        <v>98275.521</v>
      </c>
      <c r="G52" s="191">
        <v>40.37645363706619</v>
      </c>
    </row>
    <row r="53" spans="1:7" s="127" customFormat="1" ht="12.75">
      <c r="A53" s="168" t="s">
        <v>635</v>
      </c>
      <c r="B53" s="169">
        <v>3164190</v>
      </c>
      <c r="C53" s="169">
        <v>1484268</v>
      </c>
      <c r="D53" s="191">
        <v>46.90830828742901</v>
      </c>
      <c r="E53" s="169">
        <v>298966.9</v>
      </c>
      <c r="F53" s="169">
        <v>121996.79</v>
      </c>
      <c r="G53" s="191">
        <v>40.80611933963258</v>
      </c>
    </row>
    <row r="54" spans="1:7" s="127" customFormat="1" ht="12.75">
      <c r="A54" s="168" t="s">
        <v>636</v>
      </c>
      <c r="B54" s="169">
        <v>2685780</v>
      </c>
      <c r="C54" s="169">
        <v>1198601</v>
      </c>
      <c r="D54" s="191">
        <v>44.62766868470239</v>
      </c>
      <c r="E54" s="169">
        <v>249663</v>
      </c>
      <c r="F54" s="169">
        <v>98674.994</v>
      </c>
      <c r="G54" s="191">
        <v>39.52327497466585</v>
      </c>
    </row>
    <row r="55" spans="1:7" s="127" customFormat="1" ht="12.75">
      <c r="A55" s="168" t="s">
        <v>637</v>
      </c>
      <c r="B55" s="169">
        <v>2860080</v>
      </c>
      <c r="C55" s="169">
        <v>1718491</v>
      </c>
      <c r="D55" s="191">
        <v>60.08541719112752</v>
      </c>
      <c r="E55" s="169">
        <v>266237.6</v>
      </c>
      <c r="F55" s="169">
        <v>140661.085</v>
      </c>
      <c r="G55" s="191">
        <v>52.832915035291784</v>
      </c>
    </row>
    <row r="56" spans="1:7" s="127" customFormat="1" ht="12.75">
      <c r="A56" s="168" t="s">
        <v>638</v>
      </c>
      <c r="B56" s="169">
        <v>3666989</v>
      </c>
      <c r="C56" s="169">
        <v>1797011</v>
      </c>
      <c r="D56" s="191">
        <v>49.00508291680177</v>
      </c>
      <c r="E56" s="169">
        <v>335084.75</v>
      </c>
      <c r="F56" s="169">
        <v>149015.822</v>
      </c>
      <c r="G56" s="191">
        <v>44.47108440476625</v>
      </c>
    </row>
    <row r="57" spans="1:7" s="127" customFormat="1" ht="12.75">
      <c r="A57" s="168" t="s">
        <v>639</v>
      </c>
      <c r="B57" s="169">
        <v>4620564</v>
      </c>
      <c r="C57" s="169">
        <v>2413854</v>
      </c>
      <c r="D57" s="191">
        <v>52.24154453871865</v>
      </c>
      <c r="E57" s="169">
        <v>427936.5</v>
      </c>
      <c r="F57" s="169">
        <v>201177.087</v>
      </c>
      <c r="G57" s="191">
        <v>47.01096704768114</v>
      </c>
    </row>
    <row r="58" spans="1:7" s="127" customFormat="1" ht="12.75">
      <c r="A58" s="168" t="s">
        <v>640</v>
      </c>
      <c r="B58" s="169">
        <v>4479658</v>
      </c>
      <c r="C58" s="169">
        <v>2338118</v>
      </c>
      <c r="D58" s="191">
        <v>52.19411839028783</v>
      </c>
      <c r="E58" s="169">
        <v>413346.8</v>
      </c>
      <c r="F58" s="169">
        <v>194165.735</v>
      </c>
      <c r="G58" s="191">
        <v>46.974050603512595</v>
      </c>
    </row>
    <row r="59" spans="1:7" s="127" customFormat="1" ht="12.75">
      <c r="A59" s="168" t="s">
        <v>641</v>
      </c>
      <c r="B59" s="169">
        <v>4634708</v>
      </c>
      <c r="C59" s="169">
        <v>2381810</v>
      </c>
      <c r="D59" s="191">
        <v>51.390724075820955</v>
      </c>
      <c r="E59" s="169">
        <v>423866.4</v>
      </c>
      <c r="F59" s="169">
        <v>196278.316</v>
      </c>
      <c r="G59" s="191">
        <v>46.30664662261505</v>
      </c>
    </row>
    <row r="60" spans="1:7" s="127" customFormat="1" ht="12.75">
      <c r="A60" s="168" t="s">
        <v>642</v>
      </c>
      <c r="B60" s="169">
        <v>3529732</v>
      </c>
      <c r="C60" s="169">
        <v>2097099</v>
      </c>
      <c r="D60" s="191">
        <v>59.41241431360795</v>
      </c>
      <c r="E60" s="169">
        <v>325100.45</v>
      </c>
      <c r="F60" s="169">
        <v>174786.815</v>
      </c>
      <c r="G60" s="191">
        <v>53.76394126799886</v>
      </c>
    </row>
    <row r="61" spans="1:7" s="127" customFormat="1" ht="12.75">
      <c r="A61" s="168" t="s">
        <v>643</v>
      </c>
      <c r="B61" s="169">
        <v>2912710</v>
      </c>
      <c r="C61" s="169">
        <v>1900540</v>
      </c>
      <c r="D61" s="191">
        <v>65.2498875617552</v>
      </c>
      <c r="E61" s="169">
        <v>271660.9</v>
      </c>
      <c r="F61" s="169">
        <v>158226.43</v>
      </c>
      <c r="G61" s="191">
        <v>58.244094015738</v>
      </c>
    </row>
    <row r="62" spans="1:7" s="127" customFormat="1" ht="12.75">
      <c r="A62" s="168" t="s">
        <v>644</v>
      </c>
      <c r="B62" s="169">
        <v>2600520</v>
      </c>
      <c r="C62" s="169">
        <v>1562326</v>
      </c>
      <c r="D62" s="191">
        <v>60.07744604925169</v>
      </c>
      <c r="E62" s="169">
        <v>239765.6</v>
      </c>
      <c r="F62" s="169">
        <v>131245.522</v>
      </c>
      <c r="G62" s="191">
        <v>54.73909601711004</v>
      </c>
    </row>
    <row r="63" spans="1:7" s="127" customFormat="1" ht="12.75">
      <c r="A63" s="170"/>
      <c r="B63" s="171"/>
      <c r="C63" s="187"/>
      <c r="D63" s="192"/>
      <c r="E63" s="187"/>
      <c r="F63" s="187"/>
      <c r="G63" s="192"/>
    </row>
    <row r="64" spans="1:7" s="127" customFormat="1" ht="12.75">
      <c r="A64" s="231" t="s">
        <v>115</v>
      </c>
      <c r="B64" s="231"/>
      <c r="C64" s="187"/>
      <c r="D64" s="192"/>
      <c r="E64" s="187"/>
      <c r="F64" s="187"/>
      <c r="G64" s="192"/>
    </row>
    <row r="65" spans="1:7" s="127" customFormat="1" ht="25.5">
      <c r="A65" s="166" t="s">
        <v>344</v>
      </c>
      <c r="B65" s="167" t="s">
        <v>488</v>
      </c>
      <c r="C65" s="186" t="s">
        <v>365</v>
      </c>
      <c r="D65" s="190" t="s">
        <v>333</v>
      </c>
      <c r="E65" s="186" t="s">
        <v>366</v>
      </c>
      <c r="F65" s="186" t="s">
        <v>334</v>
      </c>
      <c r="G65" s="190" t="s">
        <v>333</v>
      </c>
    </row>
    <row r="66" spans="1:7" s="127" customFormat="1" ht="12.75">
      <c r="A66" s="168" t="s">
        <v>633</v>
      </c>
      <c r="B66" s="169">
        <v>173435200</v>
      </c>
      <c r="C66" s="169">
        <v>127384157</v>
      </c>
      <c r="D66" s="191">
        <v>73.44769516222773</v>
      </c>
      <c r="E66" s="169">
        <v>23449344.082</v>
      </c>
      <c r="F66" s="169">
        <v>11676624.423</v>
      </c>
      <c r="G66" s="191">
        <v>49.79510037537945</v>
      </c>
    </row>
    <row r="67" spans="1:7" s="127" customFormat="1" ht="12.75">
      <c r="A67" s="168" t="s">
        <v>634</v>
      </c>
      <c r="B67" s="169">
        <v>145984400</v>
      </c>
      <c r="C67" s="169">
        <v>98953461</v>
      </c>
      <c r="D67" s="191">
        <v>67.78358578039845</v>
      </c>
      <c r="E67" s="169">
        <v>19371644.487</v>
      </c>
      <c r="F67" s="169">
        <v>9042908.108</v>
      </c>
      <c r="G67" s="191">
        <v>46.68115871147929</v>
      </c>
    </row>
    <row r="68" spans="1:7" s="127" customFormat="1" ht="12.75">
      <c r="A68" s="168" t="s">
        <v>635</v>
      </c>
      <c r="B68" s="169">
        <v>172564789</v>
      </c>
      <c r="C68" s="169">
        <v>122736700</v>
      </c>
      <c r="D68" s="191">
        <v>71.12499642090948</v>
      </c>
      <c r="E68" s="169">
        <v>23438782.068</v>
      </c>
      <c r="F68" s="169">
        <v>11155422.763</v>
      </c>
      <c r="G68" s="191">
        <v>47.59386699631479</v>
      </c>
    </row>
    <row r="69" spans="1:7" s="127" customFormat="1" ht="12.75">
      <c r="A69" s="168" t="s">
        <v>636</v>
      </c>
      <c r="B69" s="169">
        <v>152960089</v>
      </c>
      <c r="C69" s="169">
        <v>113382838</v>
      </c>
      <c r="D69" s="191">
        <v>74.12576623173905</v>
      </c>
      <c r="E69" s="169">
        <v>21033722.701</v>
      </c>
      <c r="F69" s="169">
        <v>10273601.562</v>
      </c>
      <c r="G69" s="191">
        <v>48.843477248616416</v>
      </c>
    </row>
    <row r="70" spans="1:7" s="127" customFormat="1" ht="12.75">
      <c r="A70" s="168" t="s">
        <v>637</v>
      </c>
      <c r="B70" s="169">
        <v>169714489</v>
      </c>
      <c r="C70" s="169">
        <v>117346193</v>
      </c>
      <c r="D70" s="191">
        <v>69.14329689317215</v>
      </c>
      <c r="E70" s="169">
        <v>24533655.091</v>
      </c>
      <c r="F70" s="169">
        <v>10613198.207</v>
      </c>
      <c r="G70" s="191">
        <v>43.2597514216028</v>
      </c>
    </row>
    <row r="71" spans="1:7" s="127" customFormat="1" ht="12.75">
      <c r="A71" s="168" t="s">
        <v>638</v>
      </c>
      <c r="B71" s="169">
        <v>160651018</v>
      </c>
      <c r="C71" s="169">
        <v>113519273</v>
      </c>
      <c r="D71" s="191">
        <v>70.66203153471459</v>
      </c>
      <c r="E71" s="169">
        <v>22845800.301</v>
      </c>
      <c r="F71" s="169">
        <v>10316028.589</v>
      </c>
      <c r="G71" s="191">
        <v>45.155032667200764</v>
      </c>
    </row>
    <row r="72" spans="1:7" s="127" customFormat="1" ht="12.75">
      <c r="A72" s="168" t="s">
        <v>639</v>
      </c>
      <c r="B72" s="169">
        <v>177778811</v>
      </c>
      <c r="C72" s="169">
        <v>135553108</v>
      </c>
      <c r="D72" s="191">
        <v>76.24818010510825</v>
      </c>
      <c r="E72" s="169">
        <v>24390932.586</v>
      </c>
      <c r="F72" s="169">
        <v>12343688.081</v>
      </c>
      <c r="G72" s="191">
        <v>50.607692171988035</v>
      </c>
    </row>
    <row r="73" spans="1:7" s="127" customFormat="1" ht="12.75">
      <c r="A73" s="168" t="s">
        <v>640</v>
      </c>
      <c r="B73" s="169">
        <v>175789862</v>
      </c>
      <c r="C73" s="169">
        <v>122353154</v>
      </c>
      <c r="D73" s="191">
        <v>69.6019398433796</v>
      </c>
      <c r="E73" s="169">
        <v>24054382.959</v>
      </c>
      <c r="F73" s="169">
        <v>11166730.623</v>
      </c>
      <c r="G73" s="191">
        <v>46.42285209324791</v>
      </c>
    </row>
    <row r="74" spans="1:7" s="127" customFormat="1" ht="12.75">
      <c r="A74" s="168" t="s">
        <v>641</v>
      </c>
      <c r="B74" s="169">
        <v>165614115</v>
      </c>
      <c r="C74" s="169">
        <v>105905204</v>
      </c>
      <c r="D74" s="191">
        <v>63.94696732219956</v>
      </c>
      <c r="E74" s="169">
        <v>22143431.169</v>
      </c>
      <c r="F74" s="169">
        <v>9749165.677</v>
      </c>
      <c r="G74" s="191">
        <v>44.02734879971301</v>
      </c>
    </row>
    <row r="75" spans="1:7" s="127" customFormat="1" ht="12.75">
      <c r="A75" s="168" t="s">
        <v>642</v>
      </c>
      <c r="B75" s="169">
        <v>167913709</v>
      </c>
      <c r="C75" s="169">
        <v>123390682</v>
      </c>
      <c r="D75" s="191">
        <v>73.4845789154714</v>
      </c>
      <c r="E75" s="169">
        <v>22986533.934</v>
      </c>
      <c r="F75" s="169">
        <v>11322234.038</v>
      </c>
      <c r="G75" s="191">
        <v>49.25594293819557</v>
      </c>
    </row>
    <row r="76" spans="1:7" s="127" customFormat="1" ht="12.75">
      <c r="A76" s="168" t="s">
        <v>643</v>
      </c>
      <c r="B76" s="169">
        <v>166202739</v>
      </c>
      <c r="C76" s="169">
        <v>123456342</v>
      </c>
      <c r="D76" s="191">
        <v>74.28057006930554</v>
      </c>
      <c r="E76" s="169">
        <v>22420806.068</v>
      </c>
      <c r="F76" s="169">
        <v>11306258.953</v>
      </c>
      <c r="G76" s="191">
        <v>50.42753110084124</v>
      </c>
    </row>
    <row r="77" spans="1:7" s="127" customFormat="1" ht="12.75">
      <c r="A77" s="168" t="s">
        <v>644</v>
      </c>
      <c r="B77" s="169">
        <v>180256752</v>
      </c>
      <c r="C77" s="169">
        <v>134369309</v>
      </c>
      <c r="D77" s="191">
        <v>74.54328756572735</v>
      </c>
      <c r="E77" s="169">
        <v>24232474.156</v>
      </c>
      <c r="F77" s="169">
        <v>12388950.815</v>
      </c>
      <c r="G77" s="191">
        <v>51.12540607799421</v>
      </c>
    </row>
    <row r="78" spans="1:7" s="127" customFormat="1" ht="12.75">
      <c r="A78" s="170"/>
      <c r="B78" s="171"/>
      <c r="C78" s="187"/>
      <c r="D78" s="192"/>
      <c r="E78" s="187"/>
      <c r="F78" s="187"/>
      <c r="G78" s="192"/>
    </row>
    <row r="79" spans="1:7" s="127" customFormat="1" ht="12.75">
      <c r="A79" s="231" t="s">
        <v>106</v>
      </c>
      <c r="B79" s="231"/>
      <c r="C79" s="187"/>
      <c r="D79" s="192"/>
      <c r="E79" s="187"/>
      <c r="F79" s="187"/>
      <c r="G79" s="192"/>
    </row>
    <row r="80" spans="1:7" s="127" customFormat="1" ht="25.5">
      <c r="A80" s="166" t="s">
        <v>344</v>
      </c>
      <c r="B80" s="167" t="s">
        <v>488</v>
      </c>
      <c r="C80" s="186" t="s">
        <v>365</v>
      </c>
      <c r="D80" s="190" t="s">
        <v>333</v>
      </c>
      <c r="E80" s="186" t="s">
        <v>366</v>
      </c>
      <c r="F80" s="186" t="s">
        <v>334</v>
      </c>
      <c r="G80" s="190" t="s">
        <v>333</v>
      </c>
    </row>
    <row r="81" spans="1:7" s="127" customFormat="1" ht="12.75">
      <c r="A81" s="168" t="s">
        <v>633</v>
      </c>
      <c r="B81" s="169">
        <v>84598212</v>
      </c>
      <c r="C81" s="169">
        <v>48108013</v>
      </c>
      <c r="D81" s="191">
        <v>56.86646545201215</v>
      </c>
      <c r="E81" s="169">
        <v>9059183.111</v>
      </c>
      <c r="F81" s="169">
        <v>4078625.976</v>
      </c>
      <c r="G81" s="191">
        <v>45.02200613483107</v>
      </c>
    </row>
    <row r="82" spans="1:7" s="127" customFormat="1" ht="12.75">
      <c r="A82" s="168" t="s">
        <v>634</v>
      </c>
      <c r="B82" s="169">
        <v>100261650</v>
      </c>
      <c r="C82" s="169">
        <v>62006960</v>
      </c>
      <c r="D82" s="191">
        <v>61.845142185471715</v>
      </c>
      <c r="E82" s="169">
        <v>10632558.792</v>
      </c>
      <c r="F82" s="169">
        <v>5159102.443</v>
      </c>
      <c r="G82" s="191">
        <v>48.521739159173414</v>
      </c>
    </row>
    <row r="83" spans="1:7" s="127" customFormat="1" ht="12.75">
      <c r="A83" s="168" t="s">
        <v>635</v>
      </c>
      <c r="B83" s="169">
        <v>137700454</v>
      </c>
      <c r="C83" s="169">
        <v>87575159</v>
      </c>
      <c r="D83" s="191">
        <v>63.598308107248506</v>
      </c>
      <c r="E83" s="169">
        <v>14363737.366</v>
      </c>
      <c r="F83" s="169">
        <v>7350110.204</v>
      </c>
      <c r="G83" s="191">
        <v>51.17129349216757</v>
      </c>
    </row>
    <row r="84" spans="1:7" s="127" customFormat="1" ht="12.75">
      <c r="A84" s="168" t="s">
        <v>636</v>
      </c>
      <c r="B84" s="169">
        <v>194820242</v>
      </c>
      <c r="C84" s="169">
        <v>145857640</v>
      </c>
      <c r="D84" s="191">
        <v>74.86780557433042</v>
      </c>
      <c r="E84" s="169">
        <v>20663990.496</v>
      </c>
      <c r="F84" s="169">
        <v>12283326.697</v>
      </c>
      <c r="G84" s="191">
        <v>59.443149179621074</v>
      </c>
    </row>
    <row r="85" spans="1:7" s="127" customFormat="1" ht="12.75">
      <c r="A85" s="168" t="s">
        <v>637</v>
      </c>
      <c r="B85" s="169">
        <v>214129290</v>
      </c>
      <c r="C85" s="169">
        <v>164141233</v>
      </c>
      <c r="D85" s="191">
        <v>76.65519882870764</v>
      </c>
      <c r="E85" s="169">
        <v>22687951.515</v>
      </c>
      <c r="F85" s="169">
        <v>13900927.677</v>
      </c>
      <c r="G85" s="191">
        <v>61.2700871994084</v>
      </c>
    </row>
    <row r="86" spans="1:7" s="127" customFormat="1" ht="12.75">
      <c r="A86" s="168" t="s">
        <v>638</v>
      </c>
      <c r="B86" s="169">
        <v>257904930</v>
      </c>
      <c r="C86" s="169">
        <v>188137054</v>
      </c>
      <c r="D86" s="191">
        <v>72.94821933027802</v>
      </c>
      <c r="E86" s="169">
        <v>27137126.006</v>
      </c>
      <c r="F86" s="169">
        <v>15954316.532</v>
      </c>
      <c r="G86" s="191">
        <v>58.791474559511244</v>
      </c>
    </row>
    <row r="87" spans="1:7" s="127" customFormat="1" ht="12.75">
      <c r="A87" s="168" t="s">
        <v>639</v>
      </c>
      <c r="B87" s="169">
        <v>303238288</v>
      </c>
      <c r="C87" s="169">
        <v>245546085</v>
      </c>
      <c r="D87" s="191">
        <v>80.97463107956868</v>
      </c>
      <c r="E87" s="169">
        <v>31634387.852</v>
      </c>
      <c r="F87" s="169">
        <v>20678876.335</v>
      </c>
      <c r="G87" s="191">
        <v>65.36834672365134</v>
      </c>
    </row>
    <row r="88" spans="1:7" s="127" customFormat="1" ht="12.75">
      <c r="A88" s="168" t="s">
        <v>640</v>
      </c>
      <c r="B88" s="169">
        <v>293299856</v>
      </c>
      <c r="C88" s="169">
        <v>221688858</v>
      </c>
      <c r="D88" s="191">
        <v>75.58437328383823</v>
      </c>
      <c r="E88" s="169">
        <v>30565218.12</v>
      </c>
      <c r="F88" s="169">
        <v>18640650.533</v>
      </c>
      <c r="G88" s="191">
        <v>60.98647966396387</v>
      </c>
    </row>
    <row r="89" spans="1:7" s="127" customFormat="1" ht="12.75">
      <c r="A89" s="168" t="s">
        <v>641</v>
      </c>
      <c r="B89" s="169">
        <v>282550764</v>
      </c>
      <c r="C89" s="169">
        <v>216568694</v>
      </c>
      <c r="D89" s="191">
        <v>76.64771134718998</v>
      </c>
      <c r="E89" s="169">
        <v>29426108.098</v>
      </c>
      <c r="F89" s="169">
        <v>18045220.503</v>
      </c>
      <c r="G89" s="191">
        <v>61.323843584420445</v>
      </c>
    </row>
    <row r="90" spans="1:7" s="127" customFormat="1" ht="12.75">
      <c r="A90" s="168" t="s">
        <v>642</v>
      </c>
      <c r="B90" s="169">
        <v>277080520</v>
      </c>
      <c r="C90" s="169">
        <v>231452436</v>
      </c>
      <c r="D90" s="191">
        <v>83.53255436361964</v>
      </c>
      <c r="E90" s="169">
        <v>28899120.027</v>
      </c>
      <c r="F90" s="169">
        <v>19214688.006</v>
      </c>
      <c r="G90" s="191">
        <v>66.48883422072373</v>
      </c>
    </row>
    <row r="91" spans="1:7" s="127" customFormat="1" ht="12.75">
      <c r="A91" s="168" t="s">
        <v>643</v>
      </c>
      <c r="B91" s="169">
        <v>265410792</v>
      </c>
      <c r="C91" s="169">
        <v>218039304</v>
      </c>
      <c r="D91" s="191">
        <v>82.15163458763952</v>
      </c>
      <c r="E91" s="169">
        <v>27875679.689</v>
      </c>
      <c r="F91" s="169">
        <v>18038815.161</v>
      </c>
      <c r="G91" s="191">
        <v>64.71166035143631</v>
      </c>
    </row>
    <row r="92" spans="1:7" s="127" customFormat="1" ht="12.75">
      <c r="A92" s="168" t="s">
        <v>644</v>
      </c>
      <c r="B92" s="169">
        <v>357093252</v>
      </c>
      <c r="C92" s="169">
        <v>281585822</v>
      </c>
      <c r="D92" s="191">
        <v>78.85498267550572</v>
      </c>
      <c r="E92" s="169">
        <v>36969883.067</v>
      </c>
      <c r="F92" s="169">
        <v>23384859.804</v>
      </c>
      <c r="G92" s="191">
        <v>63.25381057229731</v>
      </c>
    </row>
    <row r="93" spans="1:7" s="127" customFormat="1" ht="12.75">
      <c r="A93" s="170"/>
      <c r="B93" s="171"/>
      <c r="C93" s="187"/>
      <c r="D93" s="192"/>
      <c r="E93" s="187"/>
      <c r="F93" s="187"/>
      <c r="G93" s="192"/>
    </row>
    <row r="94" spans="1:7" s="127" customFormat="1" ht="12.75">
      <c r="A94" s="231" t="s">
        <v>107</v>
      </c>
      <c r="B94" s="231"/>
      <c r="C94" s="187"/>
      <c r="D94" s="192"/>
      <c r="E94" s="187"/>
      <c r="F94" s="187"/>
      <c r="G94" s="192"/>
    </row>
    <row r="95" spans="1:7" s="127" customFormat="1" ht="25.5">
      <c r="A95" s="166" t="s">
        <v>344</v>
      </c>
      <c r="B95" s="167" t="s">
        <v>488</v>
      </c>
      <c r="C95" s="186" t="s">
        <v>365</v>
      </c>
      <c r="D95" s="190" t="s">
        <v>333</v>
      </c>
      <c r="E95" s="186" t="s">
        <v>366</v>
      </c>
      <c r="F95" s="186" t="s">
        <v>334</v>
      </c>
      <c r="G95" s="190" t="s">
        <v>333</v>
      </c>
    </row>
    <row r="96" spans="1:7" s="127" customFormat="1" ht="12.75">
      <c r="A96" s="168" t="s">
        <v>636</v>
      </c>
      <c r="B96" s="169">
        <v>0</v>
      </c>
      <c r="C96" s="169">
        <v>0</v>
      </c>
      <c r="D96" s="191">
        <v>0</v>
      </c>
      <c r="E96" s="169">
        <v>9421367.5</v>
      </c>
      <c r="F96" s="169">
        <v>4718939.707</v>
      </c>
      <c r="G96" s="191">
        <v>50.08763013437275</v>
      </c>
    </row>
    <row r="97" spans="1:7" s="127" customFormat="1" ht="12.75">
      <c r="A97" s="168" t="s">
        <v>637</v>
      </c>
      <c r="B97" s="169">
        <v>0</v>
      </c>
      <c r="C97" s="169">
        <v>0</v>
      </c>
      <c r="D97" s="191">
        <v>0</v>
      </c>
      <c r="E97" s="169">
        <v>13064299.5</v>
      </c>
      <c r="F97" s="169">
        <v>5238320.949</v>
      </c>
      <c r="G97" s="191">
        <v>40.09645483862338</v>
      </c>
    </row>
    <row r="98" spans="1:7" s="127" customFormat="1" ht="12.75">
      <c r="A98" s="168" t="s">
        <v>638</v>
      </c>
      <c r="B98" s="169">
        <v>0</v>
      </c>
      <c r="C98" s="169">
        <v>0</v>
      </c>
      <c r="D98" s="191">
        <v>0</v>
      </c>
      <c r="E98" s="169">
        <v>14168790</v>
      </c>
      <c r="F98" s="169">
        <v>4116059.252</v>
      </c>
      <c r="G98" s="191">
        <v>29.050181786871004</v>
      </c>
    </row>
    <row r="99" spans="1:7" s="127" customFormat="1" ht="12.75">
      <c r="A99" s="168" t="s">
        <v>639</v>
      </c>
      <c r="B99" s="169">
        <v>0</v>
      </c>
      <c r="C99" s="169">
        <v>0</v>
      </c>
      <c r="D99" s="191">
        <v>0</v>
      </c>
      <c r="E99" s="169">
        <v>16692196.5</v>
      </c>
      <c r="F99" s="169">
        <v>5101110.233</v>
      </c>
      <c r="G99" s="191">
        <v>30.559850125176755</v>
      </c>
    </row>
    <row r="100" spans="1:7" s="127" customFormat="1" ht="12.75">
      <c r="A100" s="168" t="s">
        <v>640</v>
      </c>
      <c r="B100" s="169">
        <v>0</v>
      </c>
      <c r="C100" s="169">
        <v>0</v>
      </c>
      <c r="D100" s="191">
        <v>0</v>
      </c>
      <c r="E100" s="169">
        <v>13054599.5</v>
      </c>
      <c r="F100" s="169">
        <v>5098713.671</v>
      </c>
      <c r="G100" s="191">
        <v>39.056837178344686</v>
      </c>
    </row>
    <row r="101" spans="1:7" s="127" customFormat="1" ht="12.75">
      <c r="A101" s="168" t="s">
        <v>641</v>
      </c>
      <c r="B101" s="169">
        <v>0</v>
      </c>
      <c r="C101" s="169">
        <v>0</v>
      </c>
      <c r="D101" s="191">
        <v>0</v>
      </c>
      <c r="E101" s="169">
        <v>11589414.5</v>
      </c>
      <c r="F101" s="169">
        <v>4863989.011</v>
      </c>
      <c r="G101" s="191">
        <v>41.96923848914024</v>
      </c>
    </row>
    <row r="102" spans="1:7" s="127" customFormat="1" ht="12.75">
      <c r="A102" s="168" t="s">
        <v>642</v>
      </c>
      <c r="B102" s="169">
        <v>0</v>
      </c>
      <c r="C102" s="169">
        <v>0</v>
      </c>
      <c r="D102" s="191">
        <v>0</v>
      </c>
      <c r="E102" s="169">
        <v>7617652.5</v>
      </c>
      <c r="F102" s="169">
        <v>4432983.722</v>
      </c>
      <c r="G102" s="191">
        <v>58.19356713895783</v>
      </c>
    </row>
    <row r="103" spans="1:7" s="127" customFormat="1" ht="12.75">
      <c r="A103" s="168" t="s">
        <v>643</v>
      </c>
      <c r="B103" s="169">
        <v>0</v>
      </c>
      <c r="C103" s="169">
        <v>0</v>
      </c>
      <c r="D103" s="191">
        <v>0</v>
      </c>
      <c r="E103" s="169">
        <v>6190443</v>
      </c>
      <c r="F103" s="169">
        <v>4588539.67</v>
      </c>
      <c r="G103" s="191">
        <v>74.12296131310796</v>
      </c>
    </row>
    <row r="104" spans="1:7" s="127" customFormat="1" ht="12.75">
      <c r="A104" s="168" t="s">
        <v>644</v>
      </c>
      <c r="B104" s="169">
        <v>0</v>
      </c>
      <c r="C104" s="169">
        <v>0</v>
      </c>
      <c r="D104" s="191">
        <v>0</v>
      </c>
      <c r="E104" s="169">
        <v>5500918.5</v>
      </c>
      <c r="F104" s="169">
        <v>4040026.864</v>
      </c>
      <c r="G104" s="191">
        <v>73.44276894849469</v>
      </c>
    </row>
    <row r="105" spans="1:7" s="127" customFormat="1" ht="12.75">
      <c r="A105" s="170"/>
      <c r="B105" s="171"/>
      <c r="C105" s="187"/>
      <c r="D105" s="192"/>
      <c r="E105" s="187"/>
      <c r="F105" s="187"/>
      <c r="G105" s="192"/>
    </row>
    <row r="106" spans="1:7" s="127" customFormat="1" ht="12.75">
      <c r="A106" s="231" t="s">
        <v>108</v>
      </c>
      <c r="B106" s="231"/>
      <c r="C106" s="187"/>
      <c r="D106" s="192"/>
      <c r="E106" s="187"/>
      <c r="F106" s="187"/>
      <c r="G106" s="192"/>
    </row>
    <row r="107" spans="1:7" s="127" customFormat="1" ht="25.5">
      <c r="A107" s="166" t="s">
        <v>344</v>
      </c>
      <c r="B107" s="167" t="s">
        <v>488</v>
      </c>
      <c r="C107" s="186" t="s">
        <v>365</v>
      </c>
      <c r="D107" s="190" t="s">
        <v>333</v>
      </c>
      <c r="E107" s="186" t="s">
        <v>366</v>
      </c>
      <c r="F107" s="186" t="s">
        <v>334</v>
      </c>
      <c r="G107" s="190" t="s">
        <v>333</v>
      </c>
    </row>
    <row r="108" spans="1:7" s="127" customFormat="1" ht="12.75">
      <c r="A108" s="168" t="s">
        <v>636</v>
      </c>
      <c r="B108" s="169">
        <v>2878748</v>
      </c>
      <c r="C108" s="169">
        <v>1120369</v>
      </c>
      <c r="D108" s="191">
        <v>38.918620177938465</v>
      </c>
      <c r="E108" s="169">
        <v>221872.3</v>
      </c>
      <c r="F108" s="169">
        <v>89246.57</v>
      </c>
      <c r="G108" s="191">
        <v>40.224295687203856</v>
      </c>
    </row>
    <row r="109" spans="1:7" s="127" customFormat="1" ht="12.75">
      <c r="A109" s="168" t="s">
        <v>637</v>
      </c>
      <c r="B109" s="169">
        <v>3982976</v>
      </c>
      <c r="C109" s="169">
        <v>1729040</v>
      </c>
      <c r="D109" s="191">
        <v>43.410756178294825</v>
      </c>
      <c r="E109" s="169">
        <v>281079.708</v>
      </c>
      <c r="F109" s="169">
        <v>151890.055</v>
      </c>
      <c r="G109" s="191">
        <v>54.038072004827896</v>
      </c>
    </row>
    <row r="110" spans="1:7" s="127" customFormat="1" ht="12.75">
      <c r="A110" s="168" t="s">
        <v>638</v>
      </c>
      <c r="B110" s="169">
        <v>860028</v>
      </c>
      <c r="C110" s="169">
        <v>349420</v>
      </c>
      <c r="D110" s="191">
        <v>40.62890975642654</v>
      </c>
      <c r="E110" s="169">
        <v>44256.425</v>
      </c>
      <c r="F110" s="169">
        <v>29612.266</v>
      </c>
      <c r="G110" s="191">
        <v>66.91065986464112</v>
      </c>
    </row>
    <row r="111" spans="1:7" s="127" customFormat="1" ht="12.75">
      <c r="A111" s="170"/>
      <c r="B111" s="171"/>
      <c r="C111" s="187"/>
      <c r="D111" s="192"/>
      <c r="E111" s="187"/>
      <c r="F111" s="187"/>
      <c r="G111" s="192"/>
    </row>
    <row r="112" spans="1:7" s="127" customFormat="1" ht="12.75">
      <c r="A112" s="231" t="s">
        <v>128</v>
      </c>
      <c r="B112" s="231"/>
      <c r="C112" s="187"/>
      <c r="D112" s="192"/>
      <c r="E112" s="187"/>
      <c r="F112" s="187"/>
      <c r="G112" s="192"/>
    </row>
    <row r="113" spans="1:7" s="127" customFormat="1" ht="25.5">
      <c r="A113" s="166" t="s">
        <v>344</v>
      </c>
      <c r="B113" s="167" t="s">
        <v>488</v>
      </c>
      <c r="C113" s="186" t="s">
        <v>365</v>
      </c>
      <c r="D113" s="190" t="s">
        <v>333</v>
      </c>
      <c r="E113" s="186" t="s">
        <v>366</v>
      </c>
      <c r="F113" s="186" t="s">
        <v>334</v>
      </c>
      <c r="G113" s="190" t="s">
        <v>333</v>
      </c>
    </row>
    <row r="114" spans="1:7" s="127" customFormat="1" ht="12.75">
      <c r="A114" s="168" t="s">
        <v>634</v>
      </c>
      <c r="B114" s="169">
        <v>44880</v>
      </c>
      <c r="C114" s="169">
        <v>7069</v>
      </c>
      <c r="D114" s="191">
        <v>15.750891265597147</v>
      </c>
      <c r="E114" s="169">
        <v>3668.192</v>
      </c>
      <c r="F114" s="169">
        <v>604.144</v>
      </c>
      <c r="G114" s="191">
        <v>16.469803107361884</v>
      </c>
    </row>
    <row r="115" spans="1:7" s="127" customFormat="1" ht="12.75">
      <c r="A115" s="168" t="s">
        <v>635</v>
      </c>
      <c r="B115" s="169">
        <v>342390</v>
      </c>
      <c r="C115" s="169">
        <v>168348</v>
      </c>
      <c r="D115" s="191">
        <v>49.168492070445986</v>
      </c>
      <c r="E115" s="169">
        <v>27984.676</v>
      </c>
      <c r="F115" s="169">
        <v>14176.195</v>
      </c>
      <c r="G115" s="191">
        <v>50.656991705031714</v>
      </c>
    </row>
    <row r="116" spans="1:7" s="127" customFormat="1" ht="12.75">
      <c r="A116" s="168" t="s">
        <v>636</v>
      </c>
      <c r="B116" s="169">
        <v>416880</v>
      </c>
      <c r="C116" s="169">
        <v>268454</v>
      </c>
      <c r="D116" s="191">
        <v>64.39598925350221</v>
      </c>
      <c r="E116" s="169">
        <v>34072.992</v>
      </c>
      <c r="F116" s="169">
        <v>22633.654</v>
      </c>
      <c r="G116" s="191">
        <v>66.42696361974903</v>
      </c>
    </row>
    <row r="117" spans="1:7" s="127" customFormat="1" ht="12.75">
      <c r="A117" s="168" t="s">
        <v>640</v>
      </c>
      <c r="B117" s="169">
        <v>581280</v>
      </c>
      <c r="C117" s="169">
        <v>255746</v>
      </c>
      <c r="D117" s="191">
        <v>43.99704101293697</v>
      </c>
      <c r="E117" s="169">
        <v>47509.952</v>
      </c>
      <c r="F117" s="169">
        <v>21616.9</v>
      </c>
      <c r="G117" s="191">
        <v>45.49973024599141</v>
      </c>
    </row>
    <row r="118" spans="1:7" s="127" customFormat="1" ht="12.75">
      <c r="A118" s="168" t="s">
        <v>641</v>
      </c>
      <c r="B118" s="169">
        <v>475050</v>
      </c>
      <c r="C118" s="169">
        <v>247813</v>
      </c>
      <c r="D118" s="191">
        <v>52.165666771918744</v>
      </c>
      <c r="E118" s="169">
        <v>38572.412</v>
      </c>
      <c r="F118" s="169">
        <v>20906.53</v>
      </c>
      <c r="G118" s="191">
        <v>54.2007328968694</v>
      </c>
    </row>
    <row r="119" spans="1:7" s="127" customFormat="1" ht="12.75">
      <c r="A119" s="168" t="s">
        <v>642</v>
      </c>
      <c r="B119" s="169">
        <v>588420</v>
      </c>
      <c r="C119" s="169">
        <v>316188</v>
      </c>
      <c r="D119" s="191">
        <v>53.73508718262465</v>
      </c>
      <c r="E119" s="169">
        <v>48093.528</v>
      </c>
      <c r="F119" s="169">
        <v>26912.773</v>
      </c>
      <c r="G119" s="191">
        <v>55.959240503212826</v>
      </c>
    </row>
    <row r="120" spans="1:7" s="127" customFormat="1" ht="12.75">
      <c r="A120" s="168" t="s">
        <v>643</v>
      </c>
      <c r="B120" s="169">
        <v>425310</v>
      </c>
      <c r="C120" s="169">
        <v>259333</v>
      </c>
      <c r="D120" s="191">
        <v>60.97505349039524</v>
      </c>
      <c r="E120" s="169">
        <v>34762.004</v>
      </c>
      <c r="F120" s="169">
        <v>22140.894</v>
      </c>
      <c r="G120" s="191">
        <v>63.69280090986699</v>
      </c>
    </row>
    <row r="121" spans="1:7" s="127" customFormat="1" ht="12.75">
      <c r="A121" s="168" t="s">
        <v>644</v>
      </c>
      <c r="B121" s="169">
        <v>490080</v>
      </c>
      <c r="C121" s="169">
        <v>266318</v>
      </c>
      <c r="D121" s="191">
        <v>54.341740124061374</v>
      </c>
      <c r="E121" s="169">
        <v>40055.872</v>
      </c>
      <c r="F121" s="169">
        <v>22531.311</v>
      </c>
      <c r="G121" s="191">
        <v>56.249707907994114</v>
      </c>
    </row>
    <row r="122" spans="1:7" s="127" customFormat="1" ht="12.75">
      <c r="A122" s="170"/>
      <c r="B122" s="171"/>
      <c r="C122" s="187"/>
      <c r="D122" s="192"/>
      <c r="E122" s="187"/>
      <c r="F122" s="187"/>
      <c r="G122" s="192"/>
    </row>
    <row r="123" spans="1:7" s="127" customFormat="1" ht="12.75">
      <c r="A123" s="231" t="s">
        <v>110</v>
      </c>
      <c r="B123" s="231"/>
      <c r="C123" s="187"/>
      <c r="D123" s="192"/>
      <c r="E123" s="187"/>
      <c r="F123" s="187"/>
      <c r="G123" s="192"/>
    </row>
    <row r="124" spans="1:7" s="127" customFormat="1" ht="25.5">
      <c r="A124" s="166" t="s">
        <v>344</v>
      </c>
      <c r="B124" s="167" t="s">
        <v>488</v>
      </c>
      <c r="C124" s="186" t="s">
        <v>365</v>
      </c>
      <c r="D124" s="190" t="s">
        <v>333</v>
      </c>
      <c r="E124" s="186" t="s">
        <v>366</v>
      </c>
      <c r="F124" s="186" t="s">
        <v>334</v>
      </c>
      <c r="G124" s="190" t="s">
        <v>333</v>
      </c>
    </row>
    <row r="125" spans="1:7" s="127" customFormat="1" ht="12.75">
      <c r="A125" s="168" t="s">
        <v>633</v>
      </c>
      <c r="B125" s="169">
        <v>3356363251</v>
      </c>
      <c r="C125" s="169">
        <v>2326747263</v>
      </c>
      <c r="D125" s="191">
        <v>69.32346379095783</v>
      </c>
      <c r="E125" s="169">
        <v>226339725.96499997</v>
      </c>
      <c r="F125" s="169">
        <v>206594001.155</v>
      </c>
      <c r="G125" s="191">
        <v>91.2760675458919</v>
      </c>
    </row>
    <row r="126" spans="1:7" s="127" customFormat="1" ht="12.75">
      <c r="A126" s="168" t="s">
        <v>634</v>
      </c>
      <c r="B126" s="169">
        <v>3023114980</v>
      </c>
      <c r="C126" s="169">
        <v>1765809804</v>
      </c>
      <c r="D126" s="191">
        <v>58.410276012723806</v>
      </c>
      <c r="E126" s="169">
        <v>192833717.578</v>
      </c>
      <c r="F126" s="169">
        <v>156419087.923</v>
      </c>
      <c r="G126" s="191">
        <v>81.11604645060555</v>
      </c>
    </row>
    <row r="127" spans="1:7" s="127" customFormat="1" ht="12.75">
      <c r="A127" s="168" t="s">
        <v>635</v>
      </c>
      <c r="B127" s="169">
        <v>3328132879</v>
      </c>
      <c r="C127" s="169">
        <v>1841276746</v>
      </c>
      <c r="D127" s="191">
        <v>55.32461632220785</v>
      </c>
      <c r="E127" s="169">
        <v>165540542.007</v>
      </c>
      <c r="F127" s="169">
        <v>161420944.18400002</v>
      </c>
      <c r="G127" s="191">
        <v>97.51142664325349</v>
      </c>
    </row>
    <row r="128" spans="1:7" s="127" customFormat="1" ht="12.75">
      <c r="A128" s="168" t="s">
        <v>636</v>
      </c>
      <c r="B128" s="169">
        <v>3046994934</v>
      </c>
      <c r="C128" s="169">
        <v>1815092591</v>
      </c>
      <c r="D128" s="191">
        <v>59.56992480513261</v>
      </c>
      <c r="E128" s="169">
        <v>167212537.35099998</v>
      </c>
      <c r="F128" s="169">
        <v>164270377.283</v>
      </c>
      <c r="G128" s="191">
        <v>98.24046682467115</v>
      </c>
    </row>
    <row r="129" spans="1:7" s="127" customFormat="1" ht="12.75">
      <c r="A129" s="168" t="s">
        <v>637</v>
      </c>
      <c r="B129" s="169">
        <v>3359326136</v>
      </c>
      <c r="C129" s="169">
        <v>1943058055</v>
      </c>
      <c r="D129" s="191">
        <v>57.840709009385684</v>
      </c>
      <c r="E129" s="169">
        <v>237613375.221</v>
      </c>
      <c r="F129" s="169">
        <v>175701321.57</v>
      </c>
      <c r="G129" s="191">
        <v>73.9442051216954</v>
      </c>
    </row>
    <row r="130" spans="1:7" s="127" customFormat="1" ht="12.75">
      <c r="A130" s="168" t="s">
        <v>638</v>
      </c>
      <c r="B130" s="169">
        <v>3316953288</v>
      </c>
      <c r="C130" s="169">
        <v>2079249520</v>
      </c>
      <c r="D130" s="191">
        <v>62.68552311310089</v>
      </c>
      <c r="E130" s="169">
        <v>249331886.157</v>
      </c>
      <c r="F130" s="169">
        <v>189949307.622</v>
      </c>
      <c r="G130" s="191">
        <v>76.18331957044282</v>
      </c>
    </row>
    <row r="131" spans="1:7" s="127" customFormat="1" ht="12.75">
      <c r="A131" s="168" t="s">
        <v>639</v>
      </c>
      <c r="B131" s="169">
        <v>3546629254</v>
      </c>
      <c r="C131" s="169">
        <v>2489847270</v>
      </c>
      <c r="D131" s="191">
        <v>70.20320117170048</v>
      </c>
      <c r="E131" s="169">
        <v>286692607.798</v>
      </c>
      <c r="F131" s="169">
        <v>227939612.719</v>
      </c>
      <c r="G131" s="191">
        <v>79.50662365163018</v>
      </c>
    </row>
    <row r="132" spans="1:7" s="127" customFormat="1" ht="12.75">
      <c r="A132" s="168" t="s">
        <v>640</v>
      </c>
      <c r="B132" s="169">
        <v>3464781886</v>
      </c>
      <c r="C132" s="169">
        <v>2049524436</v>
      </c>
      <c r="D132" s="191">
        <v>59.15305792498593</v>
      </c>
      <c r="E132" s="169">
        <v>301788829.791</v>
      </c>
      <c r="F132" s="169">
        <v>187803945.032</v>
      </c>
      <c r="G132" s="191">
        <v>62.230250590143186</v>
      </c>
    </row>
    <row r="133" spans="1:7" s="127" customFormat="1" ht="12.75">
      <c r="A133" s="168" t="s">
        <v>641</v>
      </c>
      <c r="B133" s="169">
        <v>3329001915</v>
      </c>
      <c r="C133" s="169">
        <v>2202583388</v>
      </c>
      <c r="D133" s="191">
        <v>66.16347614807545</v>
      </c>
      <c r="E133" s="169">
        <v>296709636.895</v>
      </c>
      <c r="F133" s="169">
        <v>200911667.069</v>
      </c>
      <c r="G133" s="191">
        <v>67.71322602511185</v>
      </c>
    </row>
    <row r="134" spans="1:7" s="127" customFormat="1" ht="12.75">
      <c r="A134" s="168" t="s">
        <v>642</v>
      </c>
      <c r="B134" s="169">
        <v>3447691069</v>
      </c>
      <c r="C134" s="169">
        <v>2502201025</v>
      </c>
      <c r="D134" s="191">
        <v>72.57613791150266</v>
      </c>
      <c r="E134" s="169">
        <v>322161590.632</v>
      </c>
      <c r="F134" s="169">
        <v>228775074.912</v>
      </c>
      <c r="G134" s="191">
        <v>71.0125233933694</v>
      </c>
    </row>
    <row r="135" spans="1:7" s="127" customFormat="1" ht="12.75">
      <c r="A135" s="168" t="s">
        <v>643</v>
      </c>
      <c r="B135" s="169">
        <v>3427833245</v>
      </c>
      <c r="C135" s="169">
        <v>2485087097</v>
      </c>
      <c r="D135" s="191">
        <v>72.49731592471325</v>
      </c>
      <c r="E135" s="169">
        <v>320240978.333</v>
      </c>
      <c r="F135" s="169">
        <v>226777763.471</v>
      </c>
      <c r="G135" s="191">
        <v>70.81472354084147</v>
      </c>
    </row>
    <row r="136" spans="1:7" s="127" customFormat="1" ht="12.75">
      <c r="A136" s="168" t="s">
        <v>644</v>
      </c>
      <c r="B136" s="169">
        <v>3698902382</v>
      </c>
      <c r="C136" s="169">
        <v>2838616501</v>
      </c>
      <c r="D136" s="191">
        <v>76.7421307146029</v>
      </c>
      <c r="E136" s="169">
        <v>354854477.988</v>
      </c>
      <c r="F136" s="169">
        <v>265215893.52</v>
      </c>
      <c r="G136" s="191">
        <v>74.73933963684368</v>
      </c>
    </row>
    <row r="137" spans="1:7" s="127" customFormat="1" ht="12.75">
      <c r="A137" s="170"/>
      <c r="B137" s="171"/>
      <c r="C137" s="187"/>
      <c r="D137" s="192"/>
      <c r="E137" s="187"/>
      <c r="F137" s="187"/>
      <c r="G137" s="192"/>
    </row>
    <row r="138" spans="1:7" s="127" customFormat="1" ht="12.75">
      <c r="A138" s="231" t="s">
        <v>113</v>
      </c>
      <c r="B138" s="231"/>
      <c r="C138" s="187"/>
      <c r="D138" s="192"/>
      <c r="E138" s="187"/>
      <c r="F138" s="187"/>
      <c r="G138" s="192"/>
    </row>
    <row r="139" spans="1:7" s="127" customFormat="1" ht="25.5">
      <c r="A139" s="166" t="s">
        <v>344</v>
      </c>
      <c r="B139" s="167" t="s">
        <v>488</v>
      </c>
      <c r="C139" s="186" t="s">
        <v>365</v>
      </c>
      <c r="D139" s="190" t="s">
        <v>333</v>
      </c>
      <c r="E139" s="186" t="s">
        <v>366</v>
      </c>
      <c r="F139" s="186" t="s">
        <v>334</v>
      </c>
      <c r="G139" s="190" t="s">
        <v>333</v>
      </c>
    </row>
    <row r="140" spans="1:7" s="127" customFormat="1" ht="12.75">
      <c r="A140" s="168" t="s">
        <v>635</v>
      </c>
      <c r="B140" s="169">
        <v>0</v>
      </c>
      <c r="C140" s="169">
        <v>0</v>
      </c>
      <c r="D140" s="191">
        <v>0</v>
      </c>
      <c r="E140" s="169">
        <v>6452712</v>
      </c>
      <c r="F140" s="169">
        <v>5286441.385</v>
      </c>
      <c r="G140" s="191">
        <v>81.92588457380401</v>
      </c>
    </row>
    <row r="141" spans="1:7" s="127" customFormat="1" ht="12.75">
      <c r="A141" s="168" t="s">
        <v>636</v>
      </c>
      <c r="B141" s="169">
        <v>0</v>
      </c>
      <c r="C141" s="169">
        <v>0</v>
      </c>
      <c r="D141" s="191">
        <v>0</v>
      </c>
      <c r="E141" s="169">
        <v>13979520</v>
      </c>
      <c r="F141" s="169">
        <v>7474407.236</v>
      </c>
      <c r="G141" s="191">
        <v>53.46683745936913</v>
      </c>
    </row>
    <row r="142" spans="1:7" s="127" customFormat="1" ht="12.75">
      <c r="A142" s="168" t="s">
        <v>637</v>
      </c>
      <c r="B142" s="169">
        <v>0</v>
      </c>
      <c r="C142" s="169">
        <v>0</v>
      </c>
      <c r="D142" s="191">
        <v>0</v>
      </c>
      <c r="E142" s="169">
        <v>15996240</v>
      </c>
      <c r="F142" s="169">
        <v>12064626.081</v>
      </c>
      <c r="G142" s="191">
        <v>75.42163709096637</v>
      </c>
    </row>
    <row r="143" spans="1:7" s="127" customFormat="1" ht="12.75">
      <c r="A143" s="168" t="s">
        <v>638</v>
      </c>
      <c r="B143" s="169">
        <v>0</v>
      </c>
      <c r="C143" s="169">
        <v>0</v>
      </c>
      <c r="D143" s="191">
        <v>0</v>
      </c>
      <c r="E143" s="169">
        <v>10839168</v>
      </c>
      <c r="F143" s="169">
        <v>8368615.716</v>
      </c>
      <c r="G143" s="191">
        <v>77.20717785719347</v>
      </c>
    </row>
    <row r="144" spans="1:7" s="127" customFormat="1" ht="12.75">
      <c r="A144" s="168" t="s">
        <v>639</v>
      </c>
      <c r="B144" s="169">
        <v>0</v>
      </c>
      <c r="C144" s="169">
        <v>0</v>
      </c>
      <c r="D144" s="191">
        <v>0</v>
      </c>
      <c r="E144" s="169">
        <v>8767728</v>
      </c>
      <c r="F144" s="169">
        <v>7331262.907</v>
      </c>
      <c r="G144" s="191">
        <v>83.6164500883239</v>
      </c>
    </row>
    <row r="145" spans="1:7" s="127" customFormat="1" ht="12.75">
      <c r="A145" s="168" t="s">
        <v>640</v>
      </c>
      <c r="B145" s="169">
        <v>0</v>
      </c>
      <c r="C145" s="169">
        <v>0</v>
      </c>
      <c r="D145" s="191">
        <v>0</v>
      </c>
      <c r="E145" s="169">
        <v>8720208</v>
      </c>
      <c r="F145" s="169">
        <v>7262076.095</v>
      </c>
      <c r="G145" s="191">
        <v>83.27870269837601</v>
      </c>
    </row>
    <row r="146" spans="1:7" s="127" customFormat="1" ht="12.75">
      <c r="A146" s="168" t="s">
        <v>641</v>
      </c>
      <c r="B146" s="169">
        <v>0</v>
      </c>
      <c r="C146" s="169">
        <v>0</v>
      </c>
      <c r="D146" s="191">
        <v>0</v>
      </c>
      <c r="E146" s="169">
        <v>13990536</v>
      </c>
      <c r="F146" s="169">
        <v>9401863.729</v>
      </c>
      <c r="G146" s="191">
        <v>67.20159777295166</v>
      </c>
    </row>
    <row r="147" spans="1:7" s="127" customFormat="1" ht="12.75">
      <c r="A147" s="168" t="s">
        <v>642</v>
      </c>
      <c r="B147" s="169">
        <v>0</v>
      </c>
      <c r="C147" s="169">
        <v>0</v>
      </c>
      <c r="D147" s="191">
        <v>0</v>
      </c>
      <c r="E147" s="169">
        <v>18460656</v>
      </c>
      <c r="F147" s="169">
        <v>12702150.88</v>
      </c>
      <c r="G147" s="191">
        <v>68.8066062224441</v>
      </c>
    </row>
    <row r="148" spans="1:7" s="127" customFormat="1" ht="12.75">
      <c r="A148" s="168" t="s">
        <v>643</v>
      </c>
      <c r="B148" s="169">
        <v>0</v>
      </c>
      <c r="C148" s="169">
        <v>0</v>
      </c>
      <c r="D148" s="191">
        <v>0</v>
      </c>
      <c r="E148" s="169">
        <v>17405280</v>
      </c>
      <c r="F148" s="169">
        <v>11378644.818</v>
      </c>
      <c r="G148" s="191">
        <v>65.37467261658531</v>
      </c>
    </row>
    <row r="149" spans="1:7" s="127" customFormat="1" ht="12.75">
      <c r="A149" s="168" t="s">
        <v>644</v>
      </c>
      <c r="B149" s="169">
        <v>0</v>
      </c>
      <c r="C149" s="169">
        <v>0</v>
      </c>
      <c r="D149" s="191">
        <v>0</v>
      </c>
      <c r="E149" s="169">
        <v>9280584</v>
      </c>
      <c r="F149" s="169">
        <v>6724272.815</v>
      </c>
      <c r="G149" s="191">
        <v>72.45527668301908</v>
      </c>
    </row>
    <row r="150" spans="1:7" s="127" customFormat="1" ht="12.75">
      <c r="A150" s="170"/>
      <c r="B150" s="171"/>
      <c r="C150" s="187"/>
      <c r="D150" s="192"/>
      <c r="E150" s="187"/>
      <c r="F150" s="187"/>
      <c r="G150" s="192"/>
    </row>
    <row r="151" spans="1:7" s="127" customFormat="1" ht="12.75">
      <c r="A151" s="231" t="s">
        <v>111</v>
      </c>
      <c r="B151" s="231"/>
      <c r="C151" s="187"/>
      <c r="D151" s="192"/>
      <c r="E151" s="187"/>
      <c r="F151" s="187"/>
      <c r="G151" s="192"/>
    </row>
    <row r="152" spans="1:7" s="127" customFormat="1" ht="25.5">
      <c r="A152" s="166" t="s">
        <v>344</v>
      </c>
      <c r="B152" s="167" t="s">
        <v>488</v>
      </c>
      <c r="C152" s="186" t="s">
        <v>365</v>
      </c>
      <c r="D152" s="190" t="s">
        <v>333</v>
      </c>
      <c r="E152" s="186" t="s">
        <v>366</v>
      </c>
      <c r="F152" s="186" t="s">
        <v>334</v>
      </c>
      <c r="G152" s="190" t="s">
        <v>333</v>
      </c>
    </row>
    <row r="153" spans="1:7" s="127" customFormat="1" ht="12.75">
      <c r="A153" s="168" t="s">
        <v>633</v>
      </c>
      <c r="B153" s="169">
        <v>0</v>
      </c>
      <c r="C153" s="169">
        <v>0</v>
      </c>
      <c r="D153" s="191">
        <v>0</v>
      </c>
      <c r="E153" s="169">
        <v>41355</v>
      </c>
      <c r="F153" s="169">
        <v>17100.12</v>
      </c>
      <c r="G153" s="191">
        <v>41.34958287994196</v>
      </c>
    </row>
    <row r="154" spans="1:7" s="127" customFormat="1" ht="12.75">
      <c r="A154" s="168" t="s">
        <v>634</v>
      </c>
      <c r="B154" s="169">
        <v>0</v>
      </c>
      <c r="C154" s="169">
        <v>0</v>
      </c>
      <c r="D154" s="191">
        <v>0</v>
      </c>
      <c r="E154" s="169">
        <v>36409.5</v>
      </c>
      <c r="F154" s="169">
        <v>15775.111</v>
      </c>
      <c r="G154" s="191">
        <v>43.326909185789425</v>
      </c>
    </row>
    <row r="155" spans="1:7" s="127" customFormat="1" ht="12.75">
      <c r="A155" s="168" t="s">
        <v>635</v>
      </c>
      <c r="B155" s="169">
        <v>0</v>
      </c>
      <c r="C155" s="169">
        <v>0</v>
      </c>
      <c r="D155" s="191">
        <v>0</v>
      </c>
      <c r="E155" s="169">
        <v>37431</v>
      </c>
      <c r="F155" s="169">
        <v>17039.605</v>
      </c>
      <c r="G155" s="191">
        <v>45.52270845021506</v>
      </c>
    </row>
    <row r="156" spans="1:7" s="127" customFormat="1" ht="12.75">
      <c r="A156" s="168" t="s">
        <v>636</v>
      </c>
      <c r="B156" s="169">
        <v>0</v>
      </c>
      <c r="C156" s="169">
        <v>0</v>
      </c>
      <c r="D156" s="191">
        <v>0</v>
      </c>
      <c r="E156" s="169">
        <v>40857</v>
      </c>
      <c r="F156" s="169">
        <v>19093.23</v>
      </c>
      <c r="G156" s="191">
        <v>46.731845216242014</v>
      </c>
    </row>
    <row r="157" spans="1:7" s="127" customFormat="1" ht="12.75">
      <c r="A157" s="168" t="s">
        <v>637</v>
      </c>
      <c r="B157" s="169">
        <v>0</v>
      </c>
      <c r="C157" s="169">
        <v>0</v>
      </c>
      <c r="D157" s="191">
        <v>0</v>
      </c>
      <c r="E157" s="169">
        <v>50260.5</v>
      </c>
      <c r="F157" s="169">
        <v>22318.29</v>
      </c>
      <c r="G157" s="191">
        <v>44.40522875816993</v>
      </c>
    </row>
    <row r="158" spans="1:7" s="127" customFormat="1" ht="12.75">
      <c r="A158" s="168" t="s">
        <v>638</v>
      </c>
      <c r="B158" s="169">
        <v>0</v>
      </c>
      <c r="C158" s="169">
        <v>0</v>
      </c>
      <c r="D158" s="191">
        <v>0</v>
      </c>
      <c r="E158" s="169">
        <v>40405.5</v>
      </c>
      <c r="F158" s="169">
        <v>19293.462</v>
      </c>
      <c r="G158" s="191">
        <v>47.74959349593496</v>
      </c>
    </row>
    <row r="159" spans="1:7" s="127" customFormat="1" ht="12.75">
      <c r="A159" s="168" t="s">
        <v>639</v>
      </c>
      <c r="B159" s="169">
        <v>0</v>
      </c>
      <c r="C159" s="169">
        <v>0</v>
      </c>
      <c r="D159" s="191">
        <v>0</v>
      </c>
      <c r="E159" s="169">
        <v>62086.5</v>
      </c>
      <c r="F159" s="169">
        <v>27367.992</v>
      </c>
      <c r="G159" s="191">
        <v>44.08042328042328</v>
      </c>
    </row>
    <row r="160" spans="1:7" s="127" customFormat="1" ht="12.75">
      <c r="A160" s="168" t="s">
        <v>640</v>
      </c>
      <c r="B160" s="169">
        <v>0</v>
      </c>
      <c r="C160" s="169">
        <v>0</v>
      </c>
      <c r="D160" s="191">
        <v>0</v>
      </c>
      <c r="E160" s="169">
        <v>67999.5</v>
      </c>
      <c r="F160" s="169">
        <v>28761.489</v>
      </c>
      <c r="G160" s="191">
        <v>42.29661835748792</v>
      </c>
    </row>
    <row r="161" spans="1:7" s="127" customFormat="1" ht="12.75">
      <c r="A161" s="168" t="s">
        <v>641</v>
      </c>
      <c r="B161" s="169">
        <v>0</v>
      </c>
      <c r="C161" s="169">
        <v>0</v>
      </c>
      <c r="D161" s="191">
        <v>0</v>
      </c>
      <c r="E161" s="169">
        <v>68985</v>
      </c>
      <c r="F161" s="169">
        <v>30724.605</v>
      </c>
      <c r="G161" s="191">
        <v>44.53809523809524</v>
      </c>
    </row>
    <row r="162" spans="1:7" s="127" customFormat="1" ht="12.75">
      <c r="A162" s="168" t="s">
        <v>642</v>
      </c>
      <c r="B162" s="169">
        <v>0</v>
      </c>
      <c r="C162" s="169">
        <v>0</v>
      </c>
      <c r="D162" s="191">
        <v>0</v>
      </c>
      <c r="E162" s="169">
        <v>52231.5</v>
      </c>
      <c r="F162" s="169">
        <v>22770.963</v>
      </c>
      <c r="G162" s="191">
        <v>43.59622641509434</v>
      </c>
    </row>
    <row r="163" spans="1:7" s="127" customFormat="1" ht="12.75">
      <c r="A163" s="168" t="s">
        <v>643</v>
      </c>
      <c r="B163" s="169">
        <v>0</v>
      </c>
      <c r="C163" s="169">
        <v>0</v>
      </c>
      <c r="D163" s="191">
        <v>0</v>
      </c>
      <c r="E163" s="169">
        <v>53217</v>
      </c>
      <c r="F163" s="169">
        <v>24798.465</v>
      </c>
      <c r="G163" s="191">
        <v>46.598765432098766</v>
      </c>
    </row>
    <row r="164" spans="1:7" s="127" customFormat="1" ht="12.75">
      <c r="A164" s="168" t="s">
        <v>644</v>
      </c>
      <c r="B164" s="169">
        <v>0</v>
      </c>
      <c r="C164" s="169">
        <v>0</v>
      </c>
      <c r="D164" s="191">
        <v>0</v>
      </c>
      <c r="E164" s="169">
        <v>71941.5</v>
      </c>
      <c r="F164" s="169">
        <v>35826.21</v>
      </c>
      <c r="G164" s="191">
        <v>49.79908675799087</v>
      </c>
    </row>
    <row r="165" spans="1:7" s="127" customFormat="1" ht="12.75">
      <c r="A165" s="170"/>
      <c r="B165" s="171"/>
      <c r="C165" s="187"/>
      <c r="D165" s="192"/>
      <c r="E165" s="187"/>
      <c r="F165" s="187"/>
      <c r="G165" s="192"/>
    </row>
    <row r="166" spans="1:7" s="127" customFormat="1" ht="12.75">
      <c r="A166" s="231" t="s">
        <v>112</v>
      </c>
      <c r="B166" s="231"/>
      <c r="C166" s="187"/>
      <c r="D166" s="192"/>
      <c r="E166" s="187"/>
      <c r="F166" s="187"/>
      <c r="G166" s="192"/>
    </row>
    <row r="167" spans="1:7" s="127" customFormat="1" ht="25.5">
      <c r="A167" s="166" t="s">
        <v>344</v>
      </c>
      <c r="B167" s="167" t="s">
        <v>488</v>
      </c>
      <c r="C167" s="186" t="s">
        <v>365</v>
      </c>
      <c r="D167" s="190" t="s">
        <v>333</v>
      </c>
      <c r="E167" s="186" t="s">
        <v>366</v>
      </c>
      <c r="F167" s="186" t="s">
        <v>334</v>
      </c>
      <c r="G167" s="190" t="s">
        <v>333</v>
      </c>
    </row>
    <row r="168" spans="1:7" s="127" customFormat="1" ht="12.75">
      <c r="A168" s="168" t="s">
        <v>633</v>
      </c>
      <c r="B168" s="169">
        <v>3160410</v>
      </c>
      <c r="C168" s="169">
        <v>2123587</v>
      </c>
      <c r="D168" s="191">
        <v>67.19340212187659</v>
      </c>
      <c r="E168" s="169">
        <v>421388</v>
      </c>
      <c r="F168" s="169">
        <v>191220.298</v>
      </c>
      <c r="G168" s="191">
        <v>45.378676659041076</v>
      </c>
    </row>
    <row r="169" spans="1:7" s="127" customFormat="1" ht="12.75">
      <c r="A169" s="168" t="s">
        <v>634</v>
      </c>
      <c r="B169" s="169">
        <v>3185712</v>
      </c>
      <c r="C169" s="169">
        <v>1867052</v>
      </c>
      <c r="D169" s="191">
        <v>58.60705550282009</v>
      </c>
      <c r="E169" s="169">
        <v>420512</v>
      </c>
      <c r="F169" s="169">
        <v>167050.285</v>
      </c>
      <c r="G169" s="191">
        <v>39.72545016551252</v>
      </c>
    </row>
    <row r="170" spans="1:7" s="127" customFormat="1" ht="12.75">
      <c r="A170" s="168" t="s">
        <v>635</v>
      </c>
      <c r="B170" s="169">
        <v>2974950</v>
      </c>
      <c r="C170" s="169">
        <v>1754531</v>
      </c>
      <c r="D170" s="191">
        <v>58.9768231398847</v>
      </c>
      <c r="E170" s="169">
        <v>398060</v>
      </c>
      <c r="F170" s="169">
        <v>157017.915</v>
      </c>
      <c r="G170" s="191">
        <v>39.44579083555243</v>
      </c>
    </row>
    <row r="171" spans="1:7" s="127" customFormat="1" ht="12.75">
      <c r="A171" s="168" t="s">
        <v>636</v>
      </c>
      <c r="B171" s="169">
        <v>2609910</v>
      </c>
      <c r="C171" s="169">
        <v>1628791</v>
      </c>
      <c r="D171" s="191">
        <v>62.40793743845573</v>
      </c>
      <c r="E171" s="169">
        <v>345468</v>
      </c>
      <c r="F171" s="169">
        <v>146101.887</v>
      </c>
      <c r="G171" s="191">
        <v>42.29100437667164</v>
      </c>
    </row>
    <row r="172" spans="1:7" s="127" customFormat="1" ht="12.75">
      <c r="A172" s="168" t="s">
        <v>637</v>
      </c>
      <c r="B172" s="169">
        <v>1622640</v>
      </c>
      <c r="C172" s="169">
        <v>1148084</v>
      </c>
      <c r="D172" s="191">
        <v>70.754079771237</v>
      </c>
      <c r="E172" s="169">
        <v>212572</v>
      </c>
      <c r="F172" s="169">
        <v>102089.423</v>
      </c>
      <c r="G172" s="191">
        <v>48.02580913760985</v>
      </c>
    </row>
    <row r="173" spans="1:7" s="127" customFormat="1" ht="12.75">
      <c r="A173" s="168" t="s">
        <v>638</v>
      </c>
      <c r="B173" s="169">
        <v>2480580</v>
      </c>
      <c r="C173" s="169">
        <v>1593412</v>
      </c>
      <c r="D173" s="191">
        <v>64.23546106152594</v>
      </c>
      <c r="E173" s="169">
        <v>332564</v>
      </c>
      <c r="F173" s="169">
        <v>143202.176</v>
      </c>
      <c r="G173" s="191">
        <v>43.06003536161461</v>
      </c>
    </row>
    <row r="174" spans="1:7" s="127" customFormat="1" ht="12.75">
      <c r="A174" s="168" t="s">
        <v>639</v>
      </c>
      <c r="B174" s="169">
        <v>3072006</v>
      </c>
      <c r="C174" s="169">
        <v>1898210</v>
      </c>
      <c r="D174" s="191">
        <v>61.790569419460766</v>
      </c>
      <c r="E174" s="169">
        <v>394078</v>
      </c>
      <c r="F174" s="169">
        <v>170002.972</v>
      </c>
      <c r="G174" s="191">
        <v>43.13942214485457</v>
      </c>
    </row>
    <row r="175" spans="1:7" s="127" customFormat="1" ht="12.75">
      <c r="A175" s="168" t="s">
        <v>640</v>
      </c>
      <c r="B175" s="169">
        <v>3037860</v>
      </c>
      <c r="C175" s="169">
        <v>1833601</v>
      </c>
      <c r="D175" s="191">
        <v>60.358311442923636</v>
      </c>
      <c r="E175" s="169">
        <v>402248</v>
      </c>
      <c r="F175" s="169">
        <v>165038.082</v>
      </c>
      <c r="G175" s="191">
        <v>41.02893786917524</v>
      </c>
    </row>
    <row r="176" spans="1:7" s="127" customFormat="1" ht="12.75">
      <c r="A176" s="168" t="s">
        <v>641</v>
      </c>
      <c r="B176" s="169">
        <v>2503152</v>
      </c>
      <c r="C176" s="169">
        <v>1499408</v>
      </c>
      <c r="D176" s="191">
        <v>59.90079707504778</v>
      </c>
      <c r="E176" s="169">
        <v>324538</v>
      </c>
      <c r="F176" s="169">
        <v>133305.493</v>
      </c>
      <c r="G176" s="191">
        <v>41.0754651227283</v>
      </c>
    </row>
    <row r="177" spans="1:7" s="127" customFormat="1" ht="12.75">
      <c r="A177" s="168" t="s">
        <v>642</v>
      </c>
      <c r="B177" s="169">
        <v>3190476</v>
      </c>
      <c r="C177" s="169">
        <v>1758182</v>
      </c>
      <c r="D177" s="191">
        <v>55.10720030490748</v>
      </c>
      <c r="E177" s="169">
        <v>420692</v>
      </c>
      <c r="F177" s="169">
        <v>158014.733</v>
      </c>
      <c r="G177" s="191">
        <v>37.560669801184716</v>
      </c>
    </row>
    <row r="178" spans="1:7" s="127" customFormat="1" ht="12.75">
      <c r="A178" s="168" t="s">
        <v>643</v>
      </c>
      <c r="B178" s="169">
        <v>2400210</v>
      </c>
      <c r="C178" s="169">
        <v>1354675</v>
      </c>
      <c r="D178" s="191">
        <v>56.439853179513456</v>
      </c>
      <c r="E178" s="169">
        <v>296290</v>
      </c>
      <c r="F178" s="169">
        <v>121686.141</v>
      </c>
      <c r="G178" s="191">
        <v>41.069945323838134</v>
      </c>
    </row>
    <row r="179" spans="1:7" s="127" customFormat="1" ht="12.75">
      <c r="A179" s="168" t="s">
        <v>644</v>
      </c>
      <c r="B179" s="169">
        <v>2821686</v>
      </c>
      <c r="C179" s="169">
        <v>1817554</v>
      </c>
      <c r="D179" s="191">
        <v>64.4137582991162</v>
      </c>
      <c r="E179" s="169">
        <v>375750</v>
      </c>
      <c r="F179" s="169">
        <v>165350.234</v>
      </c>
      <c r="G179" s="191">
        <v>44.00538496340652</v>
      </c>
    </row>
    <row r="180" spans="1:7" s="127" customFormat="1" ht="12.75">
      <c r="A180" s="170"/>
      <c r="B180" s="171"/>
      <c r="C180" s="187"/>
      <c r="D180" s="192"/>
      <c r="E180" s="187"/>
      <c r="F180" s="187"/>
      <c r="G180" s="192"/>
    </row>
    <row r="181" spans="1:7" s="127" customFormat="1" ht="12.75">
      <c r="A181" s="231" t="s">
        <v>114</v>
      </c>
      <c r="B181" s="231"/>
      <c r="C181" s="187"/>
      <c r="D181" s="192"/>
      <c r="E181" s="187"/>
      <c r="F181" s="187"/>
      <c r="G181" s="192"/>
    </row>
    <row r="182" spans="1:7" s="127" customFormat="1" ht="25.5">
      <c r="A182" s="166" t="s">
        <v>344</v>
      </c>
      <c r="B182" s="167" t="s">
        <v>488</v>
      </c>
      <c r="C182" s="186" t="s">
        <v>365</v>
      </c>
      <c r="D182" s="190" t="s">
        <v>333</v>
      </c>
      <c r="E182" s="186" t="s">
        <v>366</v>
      </c>
      <c r="F182" s="186" t="s">
        <v>334</v>
      </c>
      <c r="G182" s="190" t="s">
        <v>333</v>
      </c>
    </row>
    <row r="183" spans="1:7" s="127" customFormat="1" ht="12.75">
      <c r="A183" s="168" t="s">
        <v>633</v>
      </c>
      <c r="B183" s="169">
        <v>1766387</v>
      </c>
      <c r="C183" s="169">
        <v>793291</v>
      </c>
      <c r="D183" s="191">
        <v>44.91037354781257</v>
      </c>
      <c r="E183" s="169">
        <v>157906.42</v>
      </c>
      <c r="F183" s="169">
        <v>65682.456</v>
      </c>
      <c r="G183" s="191">
        <v>41.59581098729235</v>
      </c>
    </row>
    <row r="184" spans="1:7" s="127" customFormat="1" ht="12.75">
      <c r="A184" s="168" t="s">
        <v>634</v>
      </c>
      <c r="B184" s="169">
        <v>2502571</v>
      </c>
      <c r="C184" s="169">
        <v>1020059</v>
      </c>
      <c r="D184" s="191">
        <v>40.760441961486805</v>
      </c>
      <c r="E184" s="169">
        <v>201159.525</v>
      </c>
      <c r="F184" s="169">
        <v>83136.475</v>
      </c>
      <c r="G184" s="191">
        <v>41.32862960379331</v>
      </c>
    </row>
    <row r="185" spans="1:7" s="127" customFormat="1" ht="12.75">
      <c r="A185" s="168" t="s">
        <v>635</v>
      </c>
      <c r="B185" s="169">
        <v>3740169</v>
      </c>
      <c r="C185" s="169">
        <v>1546044</v>
      </c>
      <c r="D185" s="191">
        <v>41.33620700027191</v>
      </c>
      <c r="E185" s="169">
        <v>298410.805</v>
      </c>
      <c r="F185" s="169">
        <v>126835.271</v>
      </c>
      <c r="G185" s="191">
        <v>42.50357858188144</v>
      </c>
    </row>
    <row r="186" spans="1:7" s="127" customFormat="1" ht="12.75">
      <c r="A186" s="168" t="s">
        <v>636</v>
      </c>
      <c r="B186" s="169">
        <v>3177566</v>
      </c>
      <c r="C186" s="169">
        <v>1389638</v>
      </c>
      <c r="D186" s="191">
        <v>43.732781632230456</v>
      </c>
      <c r="E186" s="169">
        <v>253767.905</v>
      </c>
      <c r="F186" s="169">
        <v>114055.537</v>
      </c>
      <c r="G186" s="191">
        <v>44.9448234992522</v>
      </c>
    </row>
    <row r="187" spans="1:7" s="127" customFormat="1" ht="12.75">
      <c r="A187" s="168" t="s">
        <v>637</v>
      </c>
      <c r="B187" s="169">
        <v>3279495</v>
      </c>
      <c r="C187" s="169">
        <v>1482848</v>
      </c>
      <c r="D187" s="191">
        <v>45.21574205784732</v>
      </c>
      <c r="E187" s="169">
        <v>261778.7</v>
      </c>
      <c r="F187" s="169">
        <v>122277.074</v>
      </c>
      <c r="G187" s="191">
        <v>46.710092914358576</v>
      </c>
    </row>
    <row r="188" spans="1:7" s="127" customFormat="1" ht="12.75">
      <c r="A188" s="168" t="s">
        <v>638</v>
      </c>
      <c r="B188" s="169">
        <v>3004486</v>
      </c>
      <c r="C188" s="169">
        <v>1170143</v>
      </c>
      <c r="D188" s="191">
        <v>38.946528624197285</v>
      </c>
      <c r="E188" s="169">
        <v>237991.267</v>
      </c>
      <c r="F188" s="169">
        <v>97205.766</v>
      </c>
      <c r="G188" s="191">
        <v>40.844257533197634</v>
      </c>
    </row>
    <row r="189" spans="1:7" s="127" customFormat="1" ht="12.75">
      <c r="A189" s="168" t="s">
        <v>639</v>
      </c>
      <c r="B189" s="169">
        <v>3433785</v>
      </c>
      <c r="C189" s="169">
        <v>1276077</v>
      </c>
      <c r="D189" s="191">
        <v>37.162402421817326</v>
      </c>
      <c r="E189" s="169">
        <v>259056.94</v>
      </c>
      <c r="F189" s="169">
        <v>106404.221</v>
      </c>
      <c r="G189" s="191">
        <v>41.073680944428666</v>
      </c>
    </row>
    <row r="190" spans="1:7" s="127" customFormat="1" ht="12.75">
      <c r="A190" s="168" t="s">
        <v>640</v>
      </c>
      <c r="B190" s="169">
        <v>3134867</v>
      </c>
      <c r="C190" s="169">
        <v>1287752</v>
      </c>
      <c r="D190" s="191">
        <v>41.078361538144996</v>
      </c>
      <c r="E190" s="169">
        <v>234104.496</v>
      </c>
      <c r="F190" s="169">
        <v>107215.395</v>
      </c>
      <c r="G190" s="191">
        <v>45.798093087456124</v>
      </c>
    </row>
    <row r="191" spans="1:7" s="127" customFormat="1" ht="12.75">
      <c r="A191" s="168" t="s">
        <v>641</v>
      </c>
      <c r="B191" s="169">
        <v>2937457</v>
      </c>
      <c r="C191" s="169">
        <v>1270871</v>
      </c>
      <c r="D191" s="191">
        <v>43.26432693312617</v>
      </c>
      <c r="E191" s="169">
        <v>215698.572</v>
      </c>
      <c r="F191" s="169">
        <v>105330.775</v>
      </c>
      <c r="G191" s="191">
        <v>48.83239329002141</v>
      </c>
    </row>
    <row r="192" spans="1:7" s="127" customFormat="1" ht="12.75">
      <c r="A192" s="168" t="s">
        <v>642</v>
      </c>
      <c r="B192" s="169">
        <v>3104030</v>
      </c>
      <c r="C192" s="169">
        <v>1484791</v>
      </c>
      <c r="D192" s="191">
        <v>47.834299281901274</v>
      </c>
      <c r="E192" s="169">
        <v>228409.781</v>
      </c>
      <c r="F192" s="169">
        <v>123837.693</v>
      </c>
      <c r="G192" s="191">
        <v>54.21733362635639</v>
      </c>
    </row>
    <row r="193" spans="1:7" s="127" customFormat="1" ht="12.75">
      <c r="A193" s="168" t="s">
        <v>643</v>
      </c>
      <c r="B193" s="169">
        <v>2940440</v>
      </c>
      <c r="C193" s="169">
        <v>1405884</v>
      </c>
      <c r="D193" s="191">
        <v>47.812028131844215</v>
      </c>
      <c r="E193" s="169">
        <v>212747.204</v>
      </c>
      <c r="F193" s="169">
        <v>116694.975</v>
      </c>
      <c r="G193" s="191">
        <v>54.85147292464534</v>
      </c>
    </row>
    <row r="194" spans="1:7" s="127" customFormat="1" ht="12.75">
      <c r="A194" s="168" t="s">
        <v>644</v>
      </c>
      <c r="B194" s="169">
        <v>3052217</v>
      </c>
      <c r="C194" s="169">
        <v>1307173</v>
      </c>
      <c r="D194" s="191">
        <v>42.82700083250962</v>
      </c>
      <c r="E194" s="169">
        <v>216732.715</v>
      </c>
      <c r="F194" s="169">
        <v>109066.243</v>
      </c>
      <c r="G194" s="191">
        <v>50.32292563676877</v>
      </c>
    </row>
    <row r="195" spans="1:7" s="127" customFormat="1" ht="12.75">
      <c r="A195" s="170"/>
      <c r="B195" s="171"/>
      <c r="C195" s="187"/>
      <c r="D195" s="192"/>
      <c r="E195" s="187"/>
      <c r="F195" s="187"/>
      <c r="G195" s="192"/>
    </row>
    <row r="196" spans="1:7" s="127" customFormat="1" ht="12.75">
      <c r="A196" s="231" t="s">
        <v>118</v>
      </c>
      <c r="B196" s="231"/>
      <c r="C196" s="187"/>
      <c r="D196" s="192"/>
      <c r="E196" s="187"/>
      <c r="F196" s="187"/>
      <c r="G196" s="192"/>
    </row>
    <row r="197" spans="1:7" s="127" customFormat="1" ht="25.5">
      <c r="A197" s="166" t="s">
        <v>344</v>
      </c>
      <c r="B197" s="167" t="s">
        <v>488</v>
      </c>
      <c r="C197" s="186" t="s">
        <v>365</v>
      </c>
      <c r="D197" s="190" t="s">
        <v>333</v>
      </c>
      <c r="E197" s="186" t="s">
        <v>366</v>
      </c>
      <c r="F197" s="186" t="s">
        <v>334</v>
      </c>
      <c r="G197" s="190" t="s">
        <v>333</v>
      </c>
    </row>
    <row r="198" spans="1:7" s="127" customFormat="1" ht="12.75">
      <c r="A198" s="168" t="s">
        <v>633</v>
      </c>
      <c r="B198" s="169">
        <v>8120835</v>
      </c>
      <c r="C198" s="169">
        <v>4345736</v>
      </c>
      <c r="D198" s="191">
        <v>53.51341333742158</v>
      </c>
      <c r="E198" s="169">
        <v>726363.575</v>
      </c>
      <c r="F198" s="169">
        <v>371080.656</v>
      </c>
      <c r="G198" s="191">
        <v>51.08745382778865</v>
      </c>
    </row>
    <row r="199" spans="1:7" s="127" customFormat="1" ht="12.75">
      <c r="A199" s="168" t="s">
        <v>634</v>
      </c>
      <c r="B199" s="169">
        <v>9880155</v>
      </c>
      <c r="C199" s="169">
        <v>5132672</v>
      </c>
      <c r="D199" s="191">
        <v>51.94930646330953</v>
      </c>
      <c r="E199" s="169">
        <v>883724.975</v>
      </c>
      <c r="F199" s="169">
        <v>432444.635</v>
      </c>
      <c r="G199" s="191">
        <v>48.93430051583639</v>
      </c>
    </row>
    <row r="200" spans="1:7" s="127" customFormat="1" ht="12.75">
      <c r="A200" s="168" t="s">
        <v>635</v>
      </c>
      <c r="B200" s="169">
        <v>12015045</v>
      </c>
      <c r="C200" s="169">
        <v>6536037</v>
      </c>
      <c r="D200" s="191">
        <v>54.398772538929315</v>
      </c>
      <c r="E200" s="169">
        <v>1074679.025</v>
      </c>
      <c r="F200" s="169">
        <v>550177.19</v>
      </c>
      <c r="G200" s="191">
        <v>51.19455923130164</v>
      </c>
    </row>
    <row r="201" spans="1:7" s="127" customFormat="1" ht="12.75">
      <c r="A201" s="168" t="s">
        <v>636</v>
      </c>
      <c r="B201" s="169">
        <v>11001555</v>
      </c>
      <c r="C201" s="169">
        <v>6120915</v>
      </c>
      <c r="D201" s="191">
        <v>55.63681679544392</v>
      </c>
      <c r="E201" s="169">
        <v>984027.975</v>
      </c>
      <c r="F201" s="169">
        <v>513100.103</v>
      </c>
      <c r="G201" s="191">
        <v>52.14283699607219</v>
      </c>
    </row>
    <row r="202" spans="1:7" s="127" customFormat="1" ht="12.75">
      <c r="A202" s="168" t="s">
        <v>637</v>
      </c>
      <c r="B202" s="169">
        <v>11297295</v>
      </c>
      <c r="C202" s="169">
        <v>6277441</v>
      </c>
      <c r="D202" s="191">
        <v>55.56587661028591</v>
      </c>
      <c r="E202" s="169">
        <v>1010480.275</v>
      </c>
      <c r="F202" s="169">
        <v>542114.742</v>
      </c>
      <c r="G202" s="191">
        <v>53.64921566628305</v>
      </c>
    </row>
    <row r="203" spans="1:7" s="127" customFormat="1" ht="12.75">
      <c r="A203" s="168" t="s">
        <v>638</v>
      </c>
      <c r="B203" s="169">
        <v>12047580</v>
      </c>
      <c r="C203" s="169">
        <v>6191318</v>
      </c>
      <c r="D203" s="191">
        <v>51.390553123531866</v>
      </c>
      <c r="E203" s="169">
        <v>1077589.1</v>
      </c>
      <c r="F203" s="169">
        <v>522070.493</v>
      </c>
      <c r="G203" s="191">
        <v>48.44801167717825</v>
      </c>
    </row>
    <row r="204" spans="1:7" s="127" customFormat="1" ht="12.75">
      <c r="A204" s="168" t="s">
        <v>639</v>
      </c>
      <c r="B204" s="169">
        <v>12327525</v>
      </c>
      <c r="C204" s="169">
        <v>5975877</v>
      </c>
      <c r="D204" s="191">
        <v>48.47588627887593</v>
      </c>
      <c r="E204" s="169">
        <v>1102628.625</v>
      </c>
      <c r="F204" s="169">
        <v>505754.649</v>
      </c>
      <c r="G204" s="191">
        <v>45.86808627428841</v>
      </c>
    </row>
    <row r="205" spans="1:7" s="127" customFormat="1" ht="12.75">
      <c r="A205" s="168" t="s">
        <v>640</v>
      </c>
      <c r="B205" s="169">
        <v>12453120</v>
      </c>
      <c r="C205" s="169">
        <v>6788573</v>
      </c>
      <c r="D205" s="191">
        <v>54.513029666461094</v>
      </c>
      <c r="E205" s="169">
        <v>1113862.4</v>
      </c>
      <c r="F205" s="169">
        <v>572292.378</v>
      </c>
      <c r="G205" s="191">
        <v>51.37909116960946</v>
      </c>
    </row>
    <row r="206" spans="1:7" s="127" customFormat="1" ht="12.75">
      <c r="A206" s="168" t="s">
        <v>641</v>
      </c>
      <c r="B206" s="169">
        <v>11981610</v>
      </c>
      <c r="C206" s="169">
        <v>6565246</v>
      </c>
      <c r="D206" s="191">
        <v>54.794355683418175</v>
      </c>
      <c r="E206" s="169">
        <v>1085001.35</v>
      </c>
      <c r="F206" s="169">
        <v>555678.318</v>
      </c>
      <c r="G206" s="191">
        <v>51.21452779759214</v>
      </c>
    </row>
    <row r="207" spans="1:7" s="127" customFormat="1" ht="12.75">
      <c r="A207" s="168" t="s">
        <v>642</v>
      </c>
      <c r="B207" s="169">
        <v>12390525</v>
      </c>
      <c r="C207" s="169">
        <v>8029293</v>
      </c>
      <c r="D207" s="191">
        <v>64.80187885501219</v>
      </c>
      <c r="E207" s="169">
        <v>1122030.875</v>
      </c>
      <c r="F207" s="169">
        <v>672937.973</v>
      </c>
      <c r="G207" s="191">
        <v>59.97499605347313</v>
      </c>
    </row>
    <row r="208" spans="1:7" s="127" customFormat="1" ht="12.75">
      <c r="A208" s="168" t="s">
        <v>643</v>
      </c>
      <c r="B208" s="169">
        <v>12054150</v>
      </c>
      <c r="C208" s="169">
        <v>8390146</v>
      </c>
      <c r="D208" s="191">
        <v>69.60379620296744</v>
      </c>
      <c r="E208" s="169">
        <v>1091570.25</v>
      </c>
      <c r="F208" s="169">
        <v>702476.398</v>
      </c>
      <c r="G208" s="191">
        <v>64.35466686637896</v>
      </c>
    </row>
    <row r="209" spans="1:7" s="127" customFormat="1" ht="12.75">
      <c r="A209" s="168" t="s">
        <v>644</v>
      </c>
      <c r="B209" s="169">
        <v>11704185</v>
      </c>
      <c r="C209" s="169">
        <v>7111735</v>
      </c>
      <c r="D209" s="191">
        <v>60.76232561259071</v>
      </c>
      <c r="E209" s="169">
        <v>1059878.975</v>
      </c>
      <c r="F209" s="169">
        <v>604058.824</v>
      </c>
      <c r="G209" s="191">
        <v>56.993188679867906</v>
      </c>
    </row>
    <row r="210" spans="1:7" s="127" customFormat="1" ht="12.75">
      <c r="A210" s="170"/>
      <c r="B210" s="171"/>
      <c r="C210" s="187"/>
      <c r="D210" s="192"/>
      <c r="E210" s="187"/>
      <c r="F210" s="187"/>
      <c r="G210" s="192"/>
    </row>
    <row r="211" spans="1:7" s="127" customFormat="1" ht="12.75">
      <c r="A211" s="231" t="s">
        <v>117</v>
      </c>
      <c r="B211" s="231"/>
      <c r="C211" s="187"/>
      <c r="D211" s="192"/>
      <c r="E211" s="187"/>
      <c r="F211" s="187"/>
      <c r="G211" s="192"/>
    </row>
    <row r="212" spans="1:7" s="127" customFormat="1" ht="25.5">
      <c r="A212" s="166" t="s">
        <v>344</v>
      </c>
      <c r="B212" s="167" t="s">
        <v>488</v>
      </c>
      <c r="C212" s="186" t="s">
        <v>365</v>
      </c>
      <c r="D212" s="190" t="s">
        <v>333</v>
      </c>
      <c r="E212" s="186" t="s">
        <v>366</v>
      </c>
      <c r="F212" s="186" t="s">
        <v>334</v>
      </c>
      <c r="G212" s="190" t="s">
        <v>333</v>
      </c>
    </row>
    <row r="213" spans="1:7" s="127" customFormat="1" ht="12.75">
      <c r="A213" s="168" t="s">
        <v>633</v>
      </c>
      <c r="B213" s="169">
        <v>18585210</v>
      </c>
      <c r="C213" s="169">
        <v>12275263</v>
      </c>
      <c r="D213" s="191">
        <v>66.0485568901293</v>
      </c>
      <c r="E213" s="169">
        <v>2044373.1</v>
      </c>
      <c r="F213" s="169">
        <v>1066601.084</v>
      </c>
      <c r="G213" s="191">
        <v>52.17252584667642</v>
      </c>
    </row>
    <row r="214" spans="1:7" s="127" customFormat="1" ht="12.75">
      <c r="A214" s="168" t="s">
        <v>634</v>
      </c>
      <c r="B214" s="169">
        <v>15888300</v>
      </c>
      <c r="C214" s="169">
        <v>10570825</v>
      </c>
      <c r="D214" s="191">
        <v>66.53213370845214</v>
      </c>
      <c r="E214" s="169">
        <v>1747713</v>
      </c>
      <c r="F214" s="169">
        <v>908894.974</v>
      </c>
      <c r="G214" s="191">
        <v>52.00481852569615</v>
      </c>
    </row>
    <row r="215" spans="1:7" s="127" customFormat="1" ht="12.75">
      <c r="A215" s="168" t="s">
        <v>635</v>
      </c>
      <c r="B215" s="169">
        <v>20546850</v>
      </c>
      <c r="C215" s="169">
        <v>13726221</v>
      </c>
      <c r="D215" s="191">
        <v>66.80450288000351</v>
      </c>
      <c r="E215" s="169">
        <v>2260153.5</v>
      </c>
      <c r="F215" s="169">
        <v>1169065.665</v>
      </c>
      <c r="G215" s="191">
        <v>51.72505606367001</v>
      </c>
    </row>
    <row r="216" spans="1:7" s="127" customFormat="1" ht="12.75">
      <c r="A216" s="168" t="s">
        <v>636</v>
      </c>
      <c r="B216" s="169">
        <v>19580220</v>
      </c>
      <c r="C216" s="169">
        <v>13849179</v>
      </c>
      <c r="D216" s="191">
        <v>70.73045655258214</v>
      </c>
      <c r="E216" s="169">
        <v>2153824.2</v>
      </c>
      <c r="F216" s="169">
        <v>1191029.079</v>
      </c>
      <c r="G216" s="191">
        <v>55.298342315960596</v>
      </c>
    </row>
    <row r="217" spans="1:7" s="127" customFormat="1" ht="12.75">
      <c r="A217" s="168" t="s">
        <v>637</v>
      </c>
      <c r="B217" s="169">
        <v>21471150</v>
      </c>
      <c r="C217" s="169">
        <v>13801168</v>
      </c>
      <c r="D217" s="191">
        <v>64.2777308155362</v>
      </c>
      <c r="E217" s="169">
        <v>2351636.7</v>
      </c>
      <c r="F217" s="169">
        <v>1187034.813</v>
      </c>
      <c r="G217" s="191">
        <v>50.476964107593666</v>
      </c>
    </row>
    <row r="218" spans="1:7" s="127" customFormat="1" ht="12.75">
      <c r="A218" s="168" t="s">
        <v>638</v>
      </c>
      <c r="B218" s="169">
        <v>30186990</v>
      </c>
      <c r="C218" s="169">
        <v>19037076</v>
      </c>
      <c r="D218" s="191">
        <v>63.06384306616857</v>
      </c>
      <c r="E218" s="169">
        <v>3275329.5</v>
      </c>
      <c r="F218" s="169">
        <v>1654461.487</v>
      </c>
      <c r="G218" s="191">
        <v>50.51282586988576</v>
      </c>
    </row>
    <row r="219" spans="1:7" s="127" customFormat="1" ht="12.75">
      <c r="A219" s="168" t="s">
        <v>639</v>
      </c>
      <c r="B219" s="169">
        <v>32690270</v>
      </c>
      <c r="C219" s="169">
        <v>22061174</v>
      </c>
      <c r="D219" s="191">
        <v>67.48544444570204</v>
      </c>
      <c r="E219" s="169">
        <v>3539962.7</v>
      </c>
      <c r="F219" s="169">
        <v>1930824.48</v>
      </c>
      <c r="G219" s="191">
        <v>54.543639118005395</v>
      </c>
    </row>
    <row r="220" spans="1:7" s="127" customFormat="1" ht="12.75">
      <c r="A220" s="168" t="s">
        <v>640</v>
      </c>
      <c r="B220" s="169">
        <v>33888760</v>
      </c>
      <c r="C220" s="169">
        <v>21699390</v>
      </c>
      <c r="D220" s="191">
        <v>64.03123041385993</v>
      </c>
      <c r="E220" s="169">
        <v>3656502.4</v>
      </c>
      <c r="F220" s="169">
        <v>1894231.904</v>
      </c>
      <c r="G220" s="191">
        <v>51.80447588383916</v>
      </c>
    </row>
    <row r="221" spans="1:7" s="127" customFormat="1" ht="12.75">
      <c r="A221" s="168" t="s">
        <v>641</v>
      </c>
      <c r="B221" s="169">
        <v>34904580</v>
      </c>
      <c r="C221" s="169">
        <v>20640268</v>
      </c>
      <c r="D221" s="191">
        <v>59.13340885350862</v>
      </c>
      <c r="E221" s="169">
        <v>4975200.507</v>
      </c>
      <c r="F221" s="169">
        <v>1800879.741</v>
      </c>
      <c r="G221" s="191">
        <v>36.197128908999765</v>
      </c>
    </row>
    <row r="222" spans="1:7" s="127" customFormat="1" ht="12.75">
      <c r="A222" s="168" t="s">
        <v>642</v>
      </c>
      <c r="B222" s="169">
        <v>36669330</v>
      </c>
      <c r="C222" s="169">
        <v>23031151</v>
      </c>
      <c r="D222" s="191">
        <v>62.80766787939676</v>
      </c>
      <c r="E222" s="169">
        <v>5235613.655</v>
      </c>
      <c r="F222" s="169">
        <v>2004470.557</v>
      </c>
      <c r="G222" s="191">
        <v>38.28530310073079</v>
      </c>
    </row>
    <row r="223" spans="1:7" s="127" customFormat="1" ht="12.75">
      <c r="A223" s="168" t="s">
        <v>643</v>
      </c>
      <c r="B223" s="169">
        <v>34742680</v>
      </c>
      <c r="C223" s="169">
        <v>22689943</v>
      </c>
      <c r="D223" s="191">
        <v>65.30855708310355</v>
      </c>
      <c r="E223" s="169">
        <v>5038687.621</v>
      </c>
      <c r="F223" s="169">
        <v>1971696.688</v>
      </c>
      <c r="G223" s="191">
        <v>39.13115549736517</v>
      </c>
    </row>
    <row r="224" spans="1:7" s="127" customFormat="1" ht="12.75">
      <c r="A224" s="168" t="s">
        <v>644</v>
      </c>
      <c r="B224" s="169">
        <v>39794690</v>
      </c>
      <c r="C224" s="169">
        <v>28439681</v>
      </c>
      <c r="D224" s="191">
        <v>71.46601971268026</v>
      </c>
      <c r="E224" s="169">
        <v>5900790.621</v>
      </c>
      <c r="F224" s="169">
        <v>2504273.908</v>
      </c>
      <c r="G224" s="191">
        <v>42.43963341264265</v>
      </c>
    </row>
    <row r="225" spans="1:7" s="127" customFormat="1" ht="12.75">
      <c r="A225" s="170"/>
      <c r="B225" s="171"/>
      <c r="C225" s="187"/>
      <c r="D225" s="192"/>
      <c r="E225" s="187"/>
      <c r="F225" s="187"/>
      <c r="G225" s="192"/>
    </row>
    <row r="226" spans="1:7" s="127" customFormat="1" ht="12.75">
      <c r="A226" s="231" t="s">
        <v>116</v>
      </c>
      <c r="B226" s="231"/>
      <c r="C226" s="187"/>
      <c r="D226" s="192"/>
      <c r="E226" s="187"/>
      <c r="F226" s="187"/>
      <c r="G226" s="192"/>
    </row>
    <row r="227" spans="1:7" s="127" customFormat="1" ht="25.5">
      <c r="A227" s="166" t="s">
        <v>344</v>
      </c>
      <c r="B227" s="167" t="s">
        <v>488</v>
      </c>
      <c r="C227" s="186" t="s">
        <v>365</v>
      </c>
      <c r="D227" s="190" t="s">
        <v>333</v>
      </c>
      <c r="E227" s="186" t="s">
        <v>366</v>
      </c>
      <c r="F227" s="186" t="s">
        <v>334</v>
      </c>
      <c r="G227" s="190" t="s">
        <v>333</v>
      </c>
    </row>
    <row r="228" spans="1:7" s="127" customFormat="1" ht="12.75">
      <c r="A228" s="168" t="s">
        <v>633</v>
      </c>
      <c r="B228" s="169">
        <v>2520</v>
      </c>
      <c r="C228" s="169">
        <v>700</v>
      </c>
      <c r="D228" s="191">
        <v>27.77777777777778</v>
      </c>
      <c r="E228" s="169">
        <v>298.62</v>
      </c>
      <c r="F228" s="169">
        <v>52.5</v>
      </c>
      <c r="G228" s="191">
        <v>17.58087201125176</v>
      </c>
    </row>
    <row r="229" spans="1:7" s="127" customFormat="1" ht="12.75">
      <c r="A229" s="168" t="s">
        <v>635</v>
      </c>
      <c r="B229" s="169">
        <v>2520</v>
      </c>
      <c r="C229" s="169">
        <v>840</v>
      </c>
      <c r="D229" s="191">
        <v>33.333333333333336</v>
      </c>
      <c r="E229" s="169">
        <v>302.82</v>
      </c>
      <c r="F229" s="169">
        <v>63</v>
      </c>
      <c r="G229" s="191">
        <v>20.804438280166437</v>
      </c>
    </row>
    <row r="230" spans="1:7" s="127" customFormat="1" ht="12.75">
      <c r="A230" s="168" t="s">
        <v>636</v>
      </c>
      <c r="B230" s="169">
        <v>19854</v>
      </c>
      <c r="C230" s="169">
        <v>6946</v>
      </c>
      <c r="D230" s="191">
        <v>34.98539337161277</v>
      </c>
      <c r="E230" s="169">
        <v>1738.364</v>
      </c>
      <c r="F230" s="169">
        <v>520.95</v>
      </c>
      <c r="G230" s="191">
        <v>29.967831823484612</v>
      </c>
    </row>
    <row r="231" spans="1:7" s="127" customFormat="1" ht="12.75">
      <c r="A231" s="168" t="s">
        <v>637</v>
      </c>
      <c r="B231" s="169">
        <v>20862</v>
      </c>
      <c r="C231" s="169">
        <v>9689</v>
      </c>
      <c r="D231" s="191">
        <v>46.443294027418276</v>
      </c>
      <c r="E231" s="169">
        <v>1652.586</v>
      </c>
      <c r="F231" s="169">
        <v>983.525</v>
      </c>
      <c r="G231" s="191">
        <v>59.5143006173355</v>
      </c>
    </row>
    <row r="232" spans="1:7" s="127" customFormat="1" ht="12.75">
      <c r="A232" s="168" t="s">
        <v>638</v>
      </c>
      <c r="B232" s="169">
        <v>2520</v>
      </c>
      <c r="C232" s="169">
        <v>1120</v>
      </c>
      <c r="D232" s="191">
        <v>44.44444444444444</v>
      </c>
      <c r="E232" s="169">
        <v>286.44</v>
      </c>
      <c r="F232" s="169">
        <v>89.6</v>
      </c>
      <c r="G232" s="191">
        <v>31.28054740957967</v>
      </c>
    </row>
    <row r="233" spans="1:7" s="127" customFormat="1" ht="12.75">
      <c r="A233" s="168" t="s">
        <v>639</v>
      </c>
      <c r="B233" s="169">
        <v>2610</v>
      </c>
      <c r="C233" s="169">
        <v>1160</v>
      </c>
      <c r="D233" s="191">
        <v>44.44444444444444</v>
      </c>
      <c r="E233" s="169">
        <v>291.16</v>
      </c>
      <c r="F233" s="169">
        <v>87</v>
      </c>
      <c r="G233" s="191">
        <v>29.8804780876494</v>
      </c>
    </row>
    <row r="234" spans="1:7" s="127" customFormat="1" ht="12.75">
      <c r="A234" s="168" t="s">
        <v>640</v>
      </c>
      <c r="B234" s="169">
        <v>8442</v>
      </c>
      <c r="C234" s="169">
        <v>2065</v>
      </c>
      <c r="D234" s="191">
        <v>24.461028192371476</v>
      </c>
      <c r="E234" s="169">
        <v>885.395</v>
      </c>
      <c r="F234" s="169">
        <v>169.435</v>
      </c>
      <c r="G234" s="191">
        <v>19.136656520536032</v>
      </c>
    </row>
    <row r="235" spans="1:7" s="127" customFormat="1" ht="12.75">
      <c r="A235" s="168" t="s">
        <v>641</v>
      </c>
      <c r="B235" s="169">
        <v>42831</v>
      </c>
      <c r="C235" s="169">
        <v>11694</v>
      </c>
      <c r="D235" s="191">
        <v>27.302654619317785</v>
      </c>
      <c r="E235" s="169">
        <v>3356.775</v>
      </c>
      <c r="F235" s="169">
        <v>877.05</v>
      </c>
      <c r="G235" s="191">
        <v>26.127756552047725</v>
      </c>
    </row>
    <row r="236" spans="1:7" s="127" customFormat="1" ht="12.75">
      <c r="A236" s="168" t="s">
        <v>642</v>
      </c>
      <c r="B236" s="169">
        <v>3060</v>
      </c>
      <c r="C236" s="169">
        <v>2890</v>
      </c>
      <c r="D236" s="191">
        <v>94.44444444444444</v>
      </c>
      <c r="E236" s="169">
        <v>399.84</v>
      </c>
      <c r="F236" s="169">
        <v>236.98</v>
      </c>
      <c r="G236" s="191">
        <v>59.2687074829932</v>
      </c>
    </row>
    <row r="237" spans="1:7" s="127" customFormat="1" ht="12.75">
      <c r="A237" s="168" t="s">
        <v>643</v>
      </c>
      <c r="B237" s="169">
        <v>7290</v>
      </c>
      <c r="C237" s="169">
        <v>3960</v>
      </c>
      <c r="D237" s="191">
        <v>54.32098765432099</v>
      </c>
      <c r="E237" s="169">
        <v>872.955</v>
      </c>
      <c r="F237" s="169">
        <v>297</v>
      </c>
      <c r="G237" s="191">
        <v>34.0223722872313</v>
      </c>
    </row>
    <row r="238" spans="1:7" s="127" customFormat="1" ht="12.75">
      <c r="A238" s="168" t="s">
        <v>644</v>
      </c>
      <c r="B238" s="169">
        <v>5166</v>
      </c>
      <c r="C238" s="169">
        <v>2296</v>
      </c>
      <c r="D238" s="191">
        <v>44.44444444444444</v>
      </c>
      <c r="E238" s="169">
        <v>597.744</v>
      </c>
      <c r="F238" s="169">
        <v>172.2</v>
      </c>
      <c r="G238" s="191">
        <v>28.80831928049466</v>
      </c>
    </row>
    <row r="239" spans="1:7" s="127" customFormat="1" ht="12.75">
      <c r="A239" s="170"/>
      <c r="B239" s="171"/>
      <c r="C239" s="187"/>
      <c r="D239" s="192"/>
      <c r="E239" s="187"/>
      <c r="F239" s="187"/>
      <c r="G239" s="192"/>
    </row>
    <row r="240" spans="1:7" s="127" customFormat="1" ht="12.75">
      <c r="A240" s="231" t="s">
        <v>119</v>
      </c>
      <c r="B240" s="231"/>
      <c r="C240" s="187"/>
      <c r="D240" s="192"/>
      <c r="E240" s="187"/>
      <c r="F240" s="187"/>
      <c r="G240" s="192"/>
    </row>
    <row r="241" spans="1:7" s="127" customFormat="1" ht="25.5">
      <c r="A241" s="166" t="s">
        <v>344</v>
      </c>
      <c r="B241" s="167" t="s">
        <v>488</v>
      </c>
      <c r="C241" s="186" t="s">
        <v>365</v>
      </c>
      <c r="D241" s="190" t="s">
        <v>333</v>
      </c>
      <c r="E241" s="186" t="s">
        <v>366</v>
      </c>
      <c r="F241" s="186" t="s">
        <v>334</v>
      </c>
      <c r="G241" s="190" t="s">
        <v>333</v>
      </c>
    </row>
    <row r="242" spans="1:7" s="127" customFormat="1" ht="12.75">
      <c r="A242" s="168" t="s">
        <v>633</v>
      </c>
      <c r="B242" s="169">
        <v>908780</v>
      </c>
      <c r="C242" s="169">
        <v>563237</v>
      </c>
      <c r="D242" s="191">
        <v>61.977266225048965</v>
      </c>
      <c r="E242" s="169">
        <v>102789.62</v>
      </c>
      <c r="F242" s="169">
        <v>48656.465</v>
      </c>
      <c r="G242" s="191">
        <v>47.33597127803372</v>
      </c>
    </row>
    <row r="243" spans="1:7" s="127" customFormat="1" ht="12.75">
      <c r="A243" s="168" t="s">
        <v>634</v>
      </c>
      <c r="B243" s="169">
        <v>853718</v>
      </c>
      <c r="C243" s="169">
        <v>471155</v>
      </c>
      <c r="D243" s="191">
        <v>55.18859857704769</v>
      </c>
      <c r="E243" s="169">
        <v>97971.438</v>
      </c>
      <c r="F243" s="169">
        <v>41076.641</v>
      </c>
      <c r="G243" s="191">
        <v>41.92715942374961</v>
      </c>
    </row>
    <row r="244" spans="1:7" s="127" customFormat="1" ht="12.75">
      <c r="A244" s="168" t="s">
        <v>635</v>
      </c>
      <c r="B244" s="169">
        <v>670460</v>
      </c>
      <c r="C244" s="169">
        <v>374271</v>
      </c>
      <c r="D244" s="191">
        <v>55.82301703308176</v>
      </c>
      <c r="E244" s="169">
        <v>79210.06</v>
      </c>
      <c r="F244" s="169">
        <v>31055.17</v>
      </c>
      <c r="G244" s="191">
        <v>39.206093266436106</v>
      </c>
    </row>
    <row r="245" spans="1:7" s="127" customFormat="1" ht="12.75">
      <c r="A245" s="168" t="s">
        <v>636</v>
      </c>
      <c r="B245" s="169">
        <v>543690</v>
      </c>
      <c r="C245" s="169">
        <v>323681</v>
      </c>
      <c r="D245" s="191">
        <v>59.53410951093454</v>
      </c>
      <c r="E245" s="169">
        <v>64233.09</v>
      </c>
      <c r="F245" s="169">
        <v>27352.53</v>
      </c>
      <c r="G245" s="191">
        <v>42.58323863915001</v>
      </c>
    </row>
    <row r="246" spans="1:7" s="127" customFormat="1" ht="12.75">
      <c r="A246" s="168" t="s">
        <v>637</v>
      </c>
      <c r="B246" s="169">
        <v>617960</v>
      </c>
      <c r="C246" s="169">
        <v>382510</v>
      </c>
      <c r="D246" s="191">
        <v>61.89882840313289</v>
      </c>
      <c r="E246" s="169">
        <v>73007.56</v>
      </c>
      <c r="F246" s="169">
        <v>33019.047</v>
      </c>
      <c r="G246" s="191">
        <v>45.22688746206557</v>
      </c>
    </row>
    <row r="247" spans="1:7" s="127" customFormat="1" ht="12.75">
      <c r="A247" s="168" t="s">
        <v>638</v>
      </c>
      <c r="B247" s="169">
        <v>714112</v>
      </c>
      <c r="C247" s="169">
        <v>460079</v>
      </c>
      <c r="D247" s="191">
        <v>64.42672858039074</v>
      </c>
      <c r="E247" s="169">
        <v>84367.232</v>
      </c>
      <c r="F247" s="169">
        <v>39181.754</v>
      </c>
      <c r="G247" s="191">
        <v>46.44191005341979</v>
      </c>
    </row>
    <row r="248" spans="1:7" s="127" customFormat="1" ht="12.75">
      <c r="A248" s="168" t="s">
        <v>639</v>
      </c>
      <c r="B248" s="169">
        <v>344470</v>
      </c>
      <c r="C248" s="169">
        <v>241511</v>
      </c>
      <c r="D248" s="191">
        <v>70.11089499811304</v>
      </c>
      <c r="E248" s="169">
        <v>40696.67</v>
      </c>
      <c r="F248" s="169">
        <v>20702.651</v>
      </c>
      <c r="G248" s="191">
        <v>50.87062651563384</v>
      </c>
    </row>
    <row r="249" spans="1:7" s="127" customFormat="1" ht="12.75">
      <c r="A249" s="168" t="s">
        <v>640</v>
      </c>
      <c r="B249" s="169">
        <v>491030</v>
      </c>
      <c r="C249" s="169">
        <v>269875</v>
      </c>
      <c r="D249" s="191">
        <v>54.96100034621102</v>
      </c>
      <c r="E249" s="169">
        <v>60908.51</v>
      </c>
      <c r="F249" s="169">
        <v>23619.013</v>
      </c>
      <c r="G249" s="191">
        <v>38.77785386639732</v>
      </c>
    </row>
    <row r="250" spans="1:7" s="127" customFormat="1" ht="12.75">
      <c r="A250" s="168" t="s">
        <v>641</v>
      </c>
      <c r="B250" s="169">
        <v>491568</v>
      </c>
      <c r="C250" s="169">
        <v>293586</v>
      </c>
      <c r="D250" s="191">
        <v>59.72439214920418</v>
      </c>
      <c r="E250" s="169">
        <v>57983.016</v>
      </c>
      <c r="F250" s="169">
        <v>25566.102</v>
      </c>
      <c r="G250" s="191">
        <v>44.09239767727846</v>
      </c>
    </row>
    <row r="251" spans="1:7" s="127" customFormat="1" ht="12.75">
      <c r="A251" s="168" t="s">
        <v>642</v>
      </c>
      <c r="B251" s="169">
        <v>369054</v>
      </c>
      <c r="C251" s="169">
        <v>250175</v>
      </c>
      <c r="D251" s="191">
        <v>67.78818275916261</v>
      </c>
      <c r="E251" s="169">
        <v>43601.094</v>
      </c>
      <c r="F251" s="169">
        <v>21409.494</v>
      </c>
      <c r="G251" s="191">
        <v>49.103111954025735</v>
      </c>
    </row>
    <row r="252" spans="1:7" s="127" customFormat="1" ht="12.75">
      <c r="A252" s="168" t="s">
        <v>643</v>
      </c>
      <c r="B252" s="169">
        <v>442512</v>
      </c>
      <c r="C252" s="169">
        <v>290296</v>
      </c>
      <c r="D252" s="191">
        <v>65.60183678634704</v>
      </c>
      <c r="E252" s="169">
        <v>52279.632</v>
      </c>
      <c r="F252" s="169">
        <v>24743.12</v>
      </c>
      <c r="G252" s="191">
        <v>47.3284127172127</v>
      </c>
    </row>
    <row r="253" spans="1:7" s="127" customFormat="1" ht="12.75">
      <c r="A253" s="168" t="s">
        <v>644</v>
      </c>
      <c r="B253" s="169">
        <v>487298</v>
      </c>
      <c r="C253" s="169">
        <v>349970</v>
      </c>
      <c r="D253" s="191">
        <v>71.81847657901325</v>
      </c>
      <c r="E253" s="169">
        <v>57570.778</v>
      </c>
      <c r="F253" s="169">
        <v>29944.81</v>
      </c>
      <c r="G253" s="191">
        <v>52.01390538790356</v>
      </c>
    </row>
    <row r="254" spans="1:7" s="127" customFormat="1" ht="12.75">
      <c r="A254" s="170"/>
      <c r="B254" s="171"/>
      <c r="C254" s="187"/>
      <c r="D254" s="192"/>
      <c r="E254" s="187"/>
      <c r="F254" s="187"/>
      <c r="G254" s="192"/>
    </row>
    <row r="255" spans="1:7" s="127" customFormat="1" ht="12.75">
      <c r="A255" s="231" t="s">
        <v>122</v>
      </c>
      <c r="B255" s="231"/>
      <c r="C255" s="187"/>
      <c r="D255" s="192"/>
      <c r="E255" s="187"/>
      <c r="F255" s="187"/>
      <c r="G255" s="192"/>
    </row>
    <row r="256" spans="1:7" s="127" customFormat="1" ht="25.5">
      <c r="A256" s="166" t="s">
        <v>344</v>
      </c>
      <c r="B256" s="167" t="s">
        <v>488</v>
      </c>
      <c r="C256" s="186" t="s">
        <v>365</v>
      </c>
      <c r="D256" s="190" t="s">
        <v>333</v>
      </c>
      <c r="E256" s="186" t="s">
        <v>366</v>
      </c>
      <c r="F256" s="186" t="s">
        <v>334</v>
      </c>
      <c r="G256" s="190" t="s">
        <v>333</v>
      </c>
    </row>
    <row r="257" spans="1:7" s="127" customFormat="1" ht="12.75">
      <c r="A257" s="168" t="s">
        <v>633</v>
      </c>
      <c r="B257" s="169">
        <v>1153665</v>
      </c>
      <c r="C257" s="169">
        <v>503644</v>
      </c>
      <c r="D257" s="191">
        <v>43.6560006587701</v>
      </c>
      <c r="E257" s="169">
        <v>167454.496</v>
      </c>
      <c r="F257" s="169">
        <v>53943.487</v>
      </c>
      <c r="G257" s="191">
        <v>32.213818254243826</v>
      </c>
    </row>
    <row r="258" spans="1:7" s="127" customFormat="1" ht="12.75">
      <c r="A258" s="168" t="s">
        <v>634</v>
      </c>
      <c r="B258" s="169">
        <v>1052316</v>
      </c>
      <c r="C258" s="169">
        <v>519708</v>
      </c>
      <c r="D258" s="191">
        <v>49.38706624245949</v>
      </c>
      <c r="E258" s="169">
        <v>153404.288</v>
      </c>
      <c r="F258" s="169">
        <v>54331.289</v>
      </c>
      <c r="G258" s="191">
        <v>35.4170601802213</v>
      </c>
    </row>
    <row r="259" spans="1:7" s="127" customFormat="1" ht="12.75">
      <c r="A259" s="168" t="s">
        <v>635</v>
      </c>
      <c r="B259" s="169">
        <v>1272231</v>
      </c>
      <c r="C259" s="169">
        <v>687169</v>
      </c>
      <c r="D259" s="191">
        <v>54.01291117729406</v>
      </c>
      <c r="E259" s="169">
        <v>185463.008</v>
      </c>
      <c r="F259" s="169">
        <v>70602.46</v>
      </c>
      <c r="G259" s="191">
        <v>38.0682168165848</v>
      </c>
    </row>
    <row r="260" spans="1:7" s="127" customFormat="1" ht="12.75">
      <c r="A260" s="168" t="s">
        <v>636</v>
      </c>
      <c r="B260" s="169">
        <v>1164789</v>
      </c>
      <c r="C260" s="169">
        <v>661280</v>
      </c>
      <c r="D260" s="191">
        <v>56.77251416350944</v>
      </c>
      <c r="E260" s="169">
        <v>169800.352</v>
      </c>
      <c r="F260" s="169">
        <v>68151.538</v>
      </c>
      <c r="G260" s="191">
        <v>40.13627604258441</v>
      </c>
    </row>
    <row r="261" spans="1:7" s="127" customFormat="1" ht="12.75">
      <c r="A261" s="168" t="s">
        <v>637</v>
      </c>
      <c r="B261" s="169">
        <v>1262763</v>
      </c>
      <c r="C261" s="169">
        <v>672789</v>
      </c>
      <c r="D261" s="191">
        <v>53.279118884541276</v>
      </c>
      <c r="E261" s="169">
        <v>184082.784</v>
      </c>
      <c r="F261" s="169">
        <v>68355.336</v>
      </c>
      <c r="G261" s="191">
        <v>37.132932539742555</v>
      </c>
    </row>
    <row r="262" spans="1:7" s="127" customFormat="1" ht="12.75">
      <c r="A262" s="168" t="s">
        <v>638</v>
      </c>
      <c r="B262" s="169">
        <v>1345887</v>
      </c>
      <c r="C262" s="169">
        <v>705061</v>
      </c>
      <c r="D262" s="191">
        <v>52.386344470226696</v>
      </c>
      <c r="E262" s="169">
        <v>196200.416</v>
      </c>
      <c r="F262" s="169">
        <v>71577.359</v>
      </c>
      <c r="G262" s="191">
        <v>36.481757000963746</v>
      </c>
    </row>
    <row r="263" spans="1:7" s="127" customFormat="1" ht="12.75">
      <c r="A263" s="168" t="s">
        <v>639</v>
      </c>
      <c r="B263" s="169">
        <v>1728434</v>
      </c>
      <c r="C263" s="169">
        <v>986716</v>
      </c>
      <c r="D263" s="191">
        <v>57.08728247650764</v>
      </c>
      <c r="E263" s="169">
        <v>227421.255</v>
      </c>
      <c r="F263" s="169">
        <v>96876.125</v>
      </c>
      <c r="G263" s="191">
        <v>42.59765649433251</v>
      </c>
    </row>
    <row r="264" spans="1:7" s="127" customFormat="1" ht="12.75">
      <c r="A264" s="168" t="s">
        <v>640</v>
      </c>
      <c r="B264" s="169">
        <v>1941053</v>
      </c>
      <c r="C264" s="169">
        <v>1261083</v>
      </c>
      <c r="D264" s="191">
        <v>64.96901424123917</v>
      </c>
      <c r="E264" s="169">
        <v>234194.422</v>
      </c>
      <c r="F264" s="169">
        <v>121975.494</v>
      </c>
      <c r="G264" s="191">
        <v>52.08300563196163</v>
      </c>
    </row>
    <row r="265" spans="1:7" s="127" customFormat="1" ht="12.75">
      <c r="A265" s="168" t="s">
        <v>641</v>
      </c>
      <c r="B265" s="169">
        <v>1759007</v>
      </c>
      <c r="C265" s="169">
        <v>1110174</v>
      </c>
      <c r="D265" s="191">
        <v>63.113677205377805</v>
      </c>
      <c r="E265" s="169">
        <v>207344.149</v>
      </c>
      <c r="F265" s="169">
        <v>109066.221</v>
      </c>
      <c r="G265" s="191">
        <v>52.601542665185114</v>
      </c>
    </row>
    <row r="266" spans="1:7" s="127" customFormat="1" ht="12.75">
      <c r="A266" s="168" t="s">
        <v>642</v>
      </c>
      <c r="B266" s="169">
        <v>1795925</v>
      </c>
      <c r="C266" s="169">
        <v>1197738</v>
      </c>
      <c r="D266" s="191">
        <v>66.69198323983463</v>
      </c>
      <c r="E266" s="169">
        <v>212390.971</v>
      </c>
      <c r="F266" s="169">
        <v>115093.709</v>
      </c>
      <c r="G266" s="191">
        <v>54.189548857987944</v>
      </c>
    </row>
    <row r="267" spans="1:7" s="127" customFormat="1" ht="12.75">
      <c r="A267" s="168" t="s">
        <v>643</v>
      </c>
      <c r="B267" s="169">
        <v>1720844</v>
      </c>
      <c r="C267" s="169">
        <v>1110166</v>
      </c>
      <c r="D267" s="191">
        <v>64.51287856423941</v>
      </c>
      <c r="E267" s="169">
        <v>205321.343</v>
      </c>
      <c r="F267" s="169">
        <v>107676.491</v>
      </c>
      <c r="G267" s="191">
        <v>52.44291188958373</v>
      </c>
    </row>
    <row r="268" spans="1:7" s="127" customFormat="1" ht="12.75">
      <c r="A268" s="168" t="s">
        <v>644</v>
      </c>
      <c r="B268" s="169">
        <v>1798803</v>
      </c>
      <c r="C268" s="169">
        <v>1098227</v>
      </c>
      <c r="D268" s="191">
        <v>61.053211496756454</v>
      </c>
      <c r="E268" s="169">
        <v>215916.404</v>
      </c>
      <c r="F268" s="169">
        <v>106460.811</v>
      </c>
      <c r="G268" s="191">
        <v>49.30649502665856</v>
      </c>
    </row>
    <row r="269" spans="1:7" s="127" customFormat="1" ht="12.75">
      <c r="A269" s="170"/>
      <c r="B269" s="171"/>
      <c r="C269" s="187"/>
      <c r="D269" s="192"/>
      <c r="E269" s="187"/>
      <c r="F269" s="187"/>
      <c r="G269" s="192"/>
    </row>
    <row r="270" spans="1:7" s="127" customFormat="1" ht="12.75">
      <c r="A270" s="231" t="s">
        <v>121</v>
      </c>
      <c r="B270" s="231"/>
      <c r="C270" s="187"/>
      <c r="D270" s="192"/>
      <c r="E270" s="187"/>
      <c r="F270" s="187"/>
      <c r="G270" s="192"/>
    </row>
    <row r="271" spans="1:7" s="127" customFormat="1" ht="25.5">
      <c r="A271" s="166" t="s">
        <v>344</v>
      </c>
      <c r="B271" s="167" t="s">
        <v>488</v>
      </c>
      <c r="C271" s="186" t="s">
        <v>365</v>
      </c>
      <c r="D271" s="190" t="s">
        <v>333</v>
      </c>
      <c r="E271" s="186" t="s">
        <v>366</v>
      </c>
      <c r="F271" s="186" t="s">
        <v>334</v>
      </c>
      <c r="G271" s="190" t="s">
        <v>333</v>
      </c>
    </row>
    <row r="272" spans="1:7" s="127" customFormat="1" ht="12.75">
      <c r="A272" s="168" t="s">
        <v>642</v>
      </c>
      <c r="B272" s="169">
        <v>0</v>
      </c>
      <c r="C272" s="169">
        <v>0</v>
      </c>
      <c r="D272" s="191">
        <v>0</v>
      </c>
      <c r="E272" s="169">
        <v>22218</v>
      </c>
      <c r="F272" s="169">
        <v>17080.329</v>
      </c>
      <c r="G272" s="191">
        <v>76.87608695652175</v>
      </c>
    </row>
    <row r="273" spans="1:7" s="127" customFormat="1" ht="12.75">
      <c r="A273" s="170"/>
      <c r="B273" s="171"/>
      <c r="C273" s="187"/>
      <c r="D273" s="192"/>
      <c r="E273" s="187"/>
      <c r="F273" s="187"/>
      <c r="G273" s="192"/>
    </row>
    <row r="274" spans="1:7" s="127" customFormat="1" ht="12.75">
      <c r="A274" s="231" t="s">
        <v>120</v>
      </c>
      <c r="B274" s="231"/>
      <c r="C274" s="187"/>
      <c r="D274" s="192"/>
      <c r="E274" s="187"/>
      <c r="F274" s="187"/>
      <c r="G274" s="192"/>
    </row>
    <row r="275" spans="1:7" s="127" customFormat="1" ht="25.5">
      <c r="A275" s="166" t="s">
        <v>344</v>
      </c>
      <c r="B275" s="167" t="s">
        <v>488</v>
      </c>
      <c r="C275" s="186" t="s">
        <v>365</v>
      </c>
      <c r="D275" s="190" t="s">
        <v>333</v>
      </c>
      <c r="E275" s="186" t="s">
        <v>366</v>
      </c>
      <c r="F275" s="186" t="s">
        <v>334</v>
      </c>
      <c r="G275" s="190" t="s">
        <v>333</v>
      </c>
    </row>
    <row r="276" spans="1:7" s="127" customFormat="1" ht="12.75">
      <c r="A276" s="168" t="s">
        <v>642</v>
      </c>
      <c r="B276" s="169">
        <v>763287</v>
      </c>
      <c r="C276" s="169">
        <v>248701</v>
      </c>
      <c r="D276" s="191">
        <v>32.582894769595185</v>
      </c>
      <c r="E276" s="169">
        <v>53952.339</v>
      </c>
      <c r="F276" s="169">
        <v>20342.648</v>
      </c>
      <c r="G276" s="191">
        <v>37.70484908911919</v>
      </c>
    </row>
    <row r="277" spans="1:7" s="127" customFormat="1" ht="12.75">
      <c r="A277" s="168" t="s">
        <v>643</v>
      </c>
      <c r="B277" s="169">
        <v>1255121</v>
      </c>
      <c r="C277" s="169">
        <v>529279</v>
      </c>
      <c r="D277" s="191">
        <v>42.169559747625925</v>
      </c>
      <c r="E277" s="169">
        <v>91181.164</v>
      </c>
      <c r="F277" s="169">
        <v>42966.876</v>
      </c>
      <c r="G277" s="191">
        <v>47.122535088497</v>
      </c>
    </row>
    <row r="278" spans="1:7" s="127" customFormat="1" ht="12.75">
      <c r="A278" s="168" t="s">
        <v>644</v>
      </c>
      <c r="B278" s="169">
        <v>1050377</v>
      </c>
      <c r="C278" s="169">
        <v>433675</v>
      </c>
      <c r="D278" s="191">
        <v>41.28755675343234</v>
      </c>
      <c r="E278" s="169">
        <v>75084.741</v>
      </c>
      <c r="F278" s="169">
        <v>35377.576</v>
      </c>
      <c r="G278" s="191">
        <v>47.11686492998624</v>
      </c>
    </row>
    <row r="279" spans="1:7" s="127" customFormat="1" ht="12.75">
      <c r="A279" s="170"/>
      <c r="B279" s="171"/>
      <c r="C279" s="187"/>
      <c r="D279" s="192"/>
      <c r="E279" s="187"/>
      <c r="F279" s="187"/>
      <c r="G279" s="192"/>
    </row>
    <row r="280" spans="1:7" s="127" customFormat="1" ht="12.75">
      <c r="A280" s="231" t="s">
        <v>125</v>
      </c>
      <c r="B280" s="231"/>
      <c r="C280" s="187"/>
      <c r="D280" s="192"/>
      <c r="E280" s="187"/>
      <c r="F280" s="187"/>
      <c r="G280" s="192"/>
    </row>
    <row r="281" spans="1:7" s="127" customFormat="1" ht="25.5">
      <c r="A281" s="166" t="s">
        <v>344</v>
      </c>
      <c r="B281" s="167" t="s">
        <v>488</v>
      </c>
      <c r="C281" s="186" t="s">
        <v>365</v>
      </c>
      <c r="D281" s="190" t="s">
        <v>333</v>
      </c>
      <c r="E281" s="186" t="s">
        <v>366</v>
      </c>
      <c r="F281" s="186" t="s">
        <v>334</v>
      </c>
      <c r="G281" s="190" t="s">
        <v>333</v>
      </c>
    </row>
    <row r="282" spans="1:7" s="127" customFormat="1" ht="12.75">
      <c r="A282" s="168" t="s">
        <v>633</v>
      </c>
      <c r="B282" s="169">
        <v>5416500</v>
      </c>
      <c r="C282" s="169">
        <v>3304019</v>
      </c>
      <c r="D282" s="191">
        <v>60.99915074309979</v>
      </c>
      <c r="E282" s="169">
        <v>12083708.648</v>
      </c>
      <c r="F282" s="169">
        <v>4325247.305</v>
      </c>
      <c r="G282" s="191">
        <v>35.794038328753324</v>
      </c>
    </row>
    <row r="283" spans="1:7" s="127" customFormat="1" ht="12.75">
      <c r="A283" s="168" t="s">
        <v>634</v>
      </c>
      <c r="B283" s="169">
        <v>1615520</v>
      </c>
      <c r="C283" s="169">
        <v>899643</v>
      </c>
      <c r="D283" s="191">
        <v>55.68751856987224</v>
      </c>
      <c r="E283" s="169">
        <v>9763521.344</v>
      </c>
      <c r="F283" s="169">
        <v>3533434.232</v>
      </c>
      <c r="G283" s="191">
        <v>36.19016241687647</v>
      </c>
    </row>
    <row r="284" spans="1:7" s="127" customFormat="1" ht="12.75">
      <c r="A284" s="168" t="s">
        <v>635</v>
      </c>
      <c r="B284" s="169">
        <v>1009700</v>
      </c>
      <c r="C284" s="169">
        <v>622740</v>
      </c>
      <c r="D284" s="191">
        <v>61.67574527087254</v>
      </c>
      <c r="E284" s="169">
        <v>12287794.739</v>
      </c>
      <c r="F284" s="169">
        <v>4576974.119</v>
      </c>
      <c r="G284" s="191">
        <v>37.248132933676274</v>
      </c>
    </row>
    <row r="285" spans="1:7" s="127" customFormat="1" ht="12.75">
      <c r="A285" s="168" t="s">
        <v>636</v>
      </c>
      <c r="B285" s="169">
        <v>0</v>
      </c>
      <c r="C285" s="169">
        <v>0</v>
      </c>
      <c r="D285" s="191">
        <v>0</v>
      </c>
      <c r="E285" s="169">
        <v>11420984.091</v>
      </c>
      <c r="F285" s="169">
        <v>4207852.42</v>
      </c>
      <c r="G285" s="191">
        <v>36.84316856124408</v>
      </c>
    </row>
    <row r="286" spans="1:7" s="127" customFormat="1" ht="12.75">
      <c r="A286" s="168" t="s">
        <v>637</v>
      </c>
      <c r="B286" s="169">
        <v>0</v>
      </c>
      <c r="C286" s="169">
        <v>0</v>
      </c>
      <c r="D286" s="191">
        <v>0</v>
      </c>
      <c r="E286" s="169">
        <v>7975215.552</v>
      </c>
      <c r="F286" s="169">
        <v>3271507.129</v>
      </c>
      <c r="G286" s="191">
        <v>41.02092423294542</v>
      </c>
    </row>
    <row r="287" spans="1:7" s="127" customFormat="1" ht="12.75">
      <c r="A287" s="168" t="s">
        <v>638</v>
      </c>
      <c r="B287" s="169">
        <v>0</v>
      </c>
      <c r="C287" s="169">
        <v>0</v>
      </c>
      <c r="D287" s="191">
        <v>0</v>
      </c>
      <c r="E287" s="169">
        <v>4723933.427</v>
      </c>
      <c r="F287" s="169">
        <v>2118663.006</v>
      </c>
      <c r="G287" s="191">
        <v>44.849552576050726</v>
      </c>
    </row>
    <row r="288" spans="1:7" s="127" customFormat="1" ht="12.75">
      <c r="A288" s="168" t="s">
        <v>639</v>
      </c>
      <c r="B288" s="169">
        <v>0</v>
      </c>
      <c r="C288" s="169">
        <v>0</v>
      </c>
      <c r="D288" s="191">
        <v>0</v>
      </c>
      <c r="E288" s="169">
        <v>5030819.937</v>
      </c>
      <c r="F288" s="169">
        <v>2035136.061</v>
      </c>
      <c r="G288" s="191">
        <v>40.45336717444912</v>
      </c>
    </row>
    <row r="289" spans="1:7" s="127" customFormat="1" ht="12.75">
      <c r="A289" s="168" t="s">
        <v>640</v>
      </c>
      <c r="B289" s="169">
        <v>0</v>
      </c>
      <c r="C289" s="169">
        <v>0</v>
      </c>
      <c r="D289" s="191">
        <v>0</v>
      </c>
      <c r="E289" s="169">
        <v>4549155.528</v>
      </c>
      <c r="F289" s="169">
        <v>1818536.273</v>
      </c>
      <c r="G289" s="191">
        <v>39.97524951184742</v>
      </c>
    </row>
    <row r="290" spans="1:7" s="127" customFormat="1" ht="12.75">
      <c r="A290" s="168" t="s">
        <v>641</v>
      </c>
      <c r="B290" s="169">
        <v>0</v>
      </c>
      <c r="C290" s="169">
        <v>0</v>
      </c>
      <c r="D290" s="191">
        <v>0</v>
      </c>
      <c r="E290" s="169">
        <v>4181413.83</v>
      </c>
      <c r="F290" s="169">
        <v>1822609.863</v>
      </c>
      <c r="G290" s="191">
        <v>43.58836357988513</v>
      </c>
    </row>
    <row r="291" spans="1:7" s="127" customFormat="1" ht="12.75">
      <c r="A291" s="168" t="s">
        <v>642</v>
      </c>
      <c r="B291" s="169">
        <v>0</v>
      </c>
      <c r="C291" s="169">
        <v>0</v>
      </c>
      <c r="D291" s="191">
        <v>0</v>
      </c>
      <c r="E291" s="169">
        <v>5359588.084</v>
      </c>
      <c r="F291" s="169">
        <v>2525957.87</v>
      </c>
      <c r="G291" s="191">
        <v>47.129701581745664</v>
      </c>
    </row>
    <row r="292" spans="1:7" s="127" customFormat="1" ht="12.75">
      <c r="A292" s="168" t="s">
        <v>643</v>
      </c>
      <c r="B292" s="169">
        <v>0</v>
      </c>
      <c r="C292" s="169">
        <v>0</v>
      </c>
      <c r="D292" s="191">
        <v>0</v>
      </c>
      <c r="E292" s="169">
        <v>8149059.393</v>
      </c>
      <c r="F292" s="169">
        <v>4020345.318</v>
      </c>
      <c r="G292" s="191">
        <v>49.33508426080998</v>
      </c>
    </row>
    <row r="293" spans="1:7" s="127" customFormat="1" ht="12.75">
      <c r="A293" s="168" t="s">
        <v>644</v>
      </c>
      <c r="B293" s="169">
        <v>0</v>
      </c>
      <c r="C293" s="169">
        <v>0</v>
      </c>
      <c r="D293" s="191">
        <v>0</v>
      </c>
      <c r="E293" s="169">
        <v>6754100.786</v>
      </c>
      <c r="F293" s="169">
        <v>3388293.712</v>
      </c>
      <c r="G293" s="191">
        <v>50.16646655648529</v>
      </c>
    </row>
    <row r="294" spans="1:7" s="127" customFormat="1" ht="12.75">
      <c r="A294" s="170"/>
      <c r="B294" s="171"/>
      <c r="C294" s="187"/>
      <c r="D294" s="192"/>
      <c r="E294" s="187"/>
      <c r="F294" s="187"/>
      <c r="G294" s="192"/>
    </row>
    <row r="295" spans="1:7" s="127" customFormat="1" ht="12.75">
      <c r="A295" s="231" t="s">
        <v>2</v>
      </c>
      <c r="B295" s="231"/>
      <c r="C295" s="187"/>
      <c r="D295" s="192"/>
      <c r="E295" s="187"/>
      <c r="F295" s="187"/>
      <c r="G295" s="192"/>
    </row>
    <row r="296" spans="1:7" s="127" customFormat="1" ht="25.5">
      <c r="A296" s="166" t="s">
        <v>344</v>
      </c>
      <c r="B296" s="167" t="s">
        <v>488</v>
      </c>
      <c r="C296" s="186" t="s">
        <v>365</v>
      </c>
      <c r="D296" s="190" t="s">
        <v>333</v>
      </c>
      <c r="E296" s="186" t="s">
        <v>366</v>
      </c>
      <c r="F296" s="186" t="s">
        <v>334</v>
      </c>
      <c r="G296" s="190" t="s">
        <v>333</v>
      </c>
    </row>
    <row r="297" spans="1:7" s="127" customFormat="1" ht="12.75">
      <c r="A297" s="168" t="s">
        <v>633</v>
      </c>
      <c r="B297" s="169">
        <v>5476593734</v>
      </c>
      <c r="C297" s="169">
        <v>4164603904</v>
      </c>
      <c r="D297" s="191">
        <v>76.04368894747743</v>
      </c>
      <c r="E297" s="169">
        <v>683196675.5</v>
      </c>
      <c r="F297" s="169">
        <v>406949033.767</v>
      </c>
      <c r="G297" s="191">
        <v>59.56542945253251</v>
      </c>
    </row>
    <row r="298" spans="1:7" s="127" customFormat="1" ht="12.75">
      <c r="A298" s="168" t="s">
        <v>634</v>
      </c>
      <c r="B298" s="169">
        <v>4942333078</v>
      </c>
      <c r="C298" s="169">
        <v>3287016215</v>
      </c>
      <c r="D298" s="191">
        <v>66.5073794728976</v>
      </c>
      <c r="E298" s="169">
        <v>615782144.7</v>
      </c>
      <c r="F298" s="169">
        <v>320628517.991</v>
      </c>
      <c r="G298" s="191">
        <v>52.06849869724714</v>
      </c>
    </row>
    <row r="299" spans="1:7" s="127" customFormat="1" ht="12.75">
      <c r="A299" s="168" t="s">
        <v>635</v>
      </c>
      <c r="B299" s="169">
        <v>5430986753</v>
      </c>
      <c r="C299" s="169">
        <v>3452830980</v>
      </c>
      <c r="D299" s="191">
        <v>63.57649423638725</v>
      </c>
      <c r="E299" s="169">
        <v>677224426.3</v>
      </c>
      <c r="F299" s="169">
        <v>336271038.095</v>
      </c>
      <c r="G299" s="191">
        <v>49.65429849189125</v>
      </c>
    </row>
    <row r="300" spans="1:7" s="127" customFormat="1" ht="12.75">
      <c r="A300" s="168" t="s">
        <v>636</v>
      </c>
      <c r="B300" s="169">
        <v>5160962299</v>
      </c>
      <c r="C300" s="169">
        <v>3578909478</v>
      </c>
      <c r="D300" s="191">
        <v>69.3457783772894</v>
      </c>
      <c r="E300" s="169">
        <v>645651073.4</v>
      </c>
      <c r="F300" s="169">
        <v>346177046.199</v>
      </c>
      <c r="G300" s="191">
        <v>53.61673827568053</v>
      </c>
    </row>
    <row r="301" spans="1:7" s="127" customFormat="1" ht="12.75">
      <c r="A301" s="168" t="s">
        <v>637</v>
      </c>
      <c r="B301" s="169">
        <v>5310257045</v>
      </c>
      <c r="C301" s="169">
        <v>3295926030</v>
      </c>
      <c r="D301" s="191">
        <v>62.067165526447695</v>
      </c>
      <c r="E301" s="169">
        <v>665511263.8</v>
      </c>
      <c r="F301" s="169">
        <v>323355680.783</v>
      </c>
      <c r="G301" s="191">
        <v>48.587559425617044</v>
      </c>
    </row>
    <row r="302" spans="1:7" s="127" customFormat="1" ht="12.75">
      <c r="A302" s="168" t="s">
        <v>638</v>
      </c>
      <c r="B302" s="169">
        <v>5065946777</v>
      </c>
      <c r="C302" s="169">
        <v>3442533721</v>
      </c>
      <c r="D302" s="191">
        <v>67.95439969147547</v>
      </c>
      <c r="E302" s="169">
        <v>637850234.7</v>
      </c>
      <c r="F302" s="169">
        <v>336844111.517</v>
      </c>
      <c r="G302" s="191">
        <v>52.80927923079434</v>
      </c>
    </row>
    <row r="303" spans="1:7" s="127" customFormat="1" ht="12.75">
      <c r="A303" s="168" t="s">
        <v>639</v>
      </c>
      <c r="B303" s="169">
        <v>5375903724</v>
      </c>
      <c r="C303" s="169">
        <v>4007756337</v>
      </c>
      <c r="D303" s="191">
        <v>74.55037409073958</v>
      </c>
      <c r="E303" s="169">
        <v>674719493.4</v>
      </c>
      <c r="F303" s="169">
        <v>388927316.451</v>
      </c>
      <c r="G303" s="191">
        <v>57.64281605251158</v>
      </c>
    </row>
    <row r="304" spans="1:7" s="127" customFormat="1" ht="12.75">
      <c r="A304" s="168" t="s">
        <v>640</v>
      </c>
      <c r="B304" s="169">
        <v>5259911364</v>
      </c>
      <c r="C304" s="169">
        <v>3633630550</v>
      </c>
      <c r="D304" s="191">
        <v>69.08159279772988</v>
      </c>
      <c r="E304" s="169">
        <v>659492361.8</v>
      </c>
      <c r="F304" s="169">
        <v>356541762.96</v>
      </c>
      <c r="G304" s="191">
        <v>54.063061774796736</v>
      </c>
    </row>
    <row r="305" spans="1:7" s="127" customFormat="1" ht="12.75">
      <c r="A305" s="168" t="s">
        <v>641</v>
      </c>
      <c r="B305" s="169">
        <v>5184545765</v>
      </c>
      <c r="C305" s="169">
        <v>3708870643</v>
      </c>
      <c r="D305" s="191">
        <v>71.5370412590041</v>
      </c>
      <c r="E305" s="169">
        <v>647071398.3</v>
      </c>
      <c r="F305" s="169">
        <v>360359147.488</v>
      </c>
      <c r="G305" s="191">
        <v>55.69078596809307</v>
      </c>
    </row>
    <row r="306" spans="1:7" s="127" customFormat="1" ht="12.75">
      <c r="A306" s="168" t="s">
        <v>642</v>
      </c>
      <c r="B306" s="169">
        <v>5411110374</v>
      </c>
      <c r="C306" s="169">
        <v>4138311075</v>
      </c>
      <c r="D306" s="191">
        <v>76.4780384980556</v>
      </c>
      <c r="E306" s="169">
        <v>677013929.8</v>
      </c>
      <c r="F306" s="169">
        <v>398917936.309</v>
      </c>
      <c r="G306" s="191">
        <v>58.923150433085816</v>
      </c>
    </row>
    <row r="307" spans="1:7" s="127" customFormat="1" ht="12.75">
      <c r="A307" s="168" t="s">
        <v>643</v>
      </c>
      <c r="B307" s="169">
        <v>5315684033</v>
      </c>
      <c r="C307" s="169">
        <v>3716010379</v>
      </c>
      <c r="D307" s="191">
        <v>69.9065323659353</v>
      </c>
      <c r="E307" s="169">
        <v>663617428.4</v>
      </c>
      <c r="F307" s="169">
        <v>361533997.527</v>
      </c>
      <c r="G307" s="191">
        <v>54.47928008742454</v>
      </c>
    </row>
    <row r="308" spans="1:7" s="127" customFormat="1" ht="12.75">
      <c r="A308" s="168" t="s">
        <v>644</v>
      </c>
      <c r="B308" s="169">
        <v>5766252651</v>
      </c>
      <c r="C308" s="169">
        <v>4144546868</v>
      </c>
      <c r="D308" s="191">
        <v>71.8759152407455</v>
      </c>
      <c r="E308" s="169">
        <v>722934991.5</v>
      </c>
      <c r="F308" s="169">
        <v>405140616.296</v>
      </c>
      <c r="G308" s="191">
        <v>56.0410854446793</v>
      </c>
    </row>
    <row r="309" spans="1:7" s="127" customFormat="1" ht="12.75">
      <c r="A309" s="170"/>
      <c r="B309" s="171"/>
      <c r="C309" s="187"/>
      <c r="D309" s="192"/>
      <c r="E309" s="187"/>
      <c r="F309" s="187"/>
      <c r="G309" s="192"/>
    </row>
    <row r="310" spans="1:7" s="127" customFormat="1" ht="12.75">
      <c r="A310" s="231" t="s">
        <v>124</v>
      </c>
      <c r="B310" s="231"/>
      <c r="C310" s="187"/>
      <c r="D310" s="192"/>
      <c r="E310" s="187"/>
      <c r="F310" s="187"/>
      <c r="G310" s="192"/>
    </row>
    <row r="311" spans="1:7" s="127" customFormat="1" ht="25.5">
      <c r="A311" s="166" t="s">
        <v>344</v>
      </c>
      <c r="B311" s="167" t="s">
        <v>488</v>
      </c>
      <c r="C311" s="186" t="s">
        <v>365</v>
      </c>
      <c r="D311" s="190" t="s">
        <v>333</v>
      </c>
      <c r="E311" s="186" t="s">
        <v>366</v>
      </c>
      <c r="F311" s="186" t="s">
        <v>334</v>
      </c>
      <c r="G311" s="190" t="s">
        <v>333</v>
      </c>
    </row>
    <row r="312" spans="1:7" s="127" customFormat="1" ht="12.75">
      <c r="A312" s="168" t="s">
        <v>633</v>
      </c>
      <c r="B312" s="169">
        <v>582901</v>
      </c>
      <c r="C312" s="169">
        <v>190367</v>
      </c>
      <c r="D312" s="191">
        <v>32.65854750635185</v>
      </c>
      <c r="E312" s="169">
        <v>55222.2</v>
      </c>
      <c r="F312" s="169">
        <v>14577.251</v>
      </c>
      <c r="G312" s="191">
        <v>26.397447041226172</v>
      </c>
    </row>
    <row r="313" spans="1:7" s="127" customFormat="1" ht="12.75">
      <c r="A313" s="168" t="s">
        <v>634</v>
      </c>
      <c r="B313" s="169">
        <v>780558</v>
      </c>
      <c r="C313" s="169">
        <v>260961</v>
      </c>
      <c r="D313" s="191">
        <v>33.432621278623756</v>
      </c>
      <c r="E313" s="169">
        <v>73947.6</v>
      </c>
      <c r="F313" s="169">
        <v>19842.163</v>
      </c>
      <c r="G313" s="191">
        <v>26.832734260476336</v>
      </c>
    </row>
    <row r="314" spans="1:7" s="127" customFormat="1" ht="12.75">
      <c r="A314" s="168" t="s">
        <v>635</v>
      </c>
      <c r="B314" s="169">
        <v>1077091</v>
      </c>
      <c r="C314" s="169">
        <v>428126</v>
      </c>
      <c r="D314" s="191">
        <v>39.74835923798454</v>
      </c>
      <c r="E314" s="169">
        <v>102040.2</v>
      </c>
      <c r="F314" s="169">
        <v>32836.686</v>
      </c>
      <c r="G314" s="191">
        <v>32.18014664808575</v>
      </c>
    </row>
    <row r="315" spans="1:7" s="127" customFormat="1" ht="12.75">
      <c r="A315" s="168" t="s">
        <v>636</v>
      </c>
      <c r="B315" s="169">
        <v>801344</v>
      </c>
      <c r="C315" s="169">
        <v>300743</v>
      </c>
      <c r="D315" s="191">
        <v>37.52982489417778</v>
      </c>
      <c r="E315" s="169">
        <v>75916.8</v>
      </c>
      <c r="F315" s="169">
        <v>22984.143</v>
      </c>
      <c r="G315" s="191">
        <v>30.27543705741022</v>
      </c>
    </row>
    <row r="316" spans="1:7" s="127" customFormat="1" ht="12.75">
      <c r="A316" s="168" t="s">
        <v>637</v>
      </c>
      <c r="B316" s="169">
        <v>885134</v>
      </c>
      <c r="C316" s="169">
        <v>387846</v>
      </c>
      <c r="D316" s="191">
        <v>43.81777222431858</v>
      </c>
      <c r="E316" s="169">
        <v>83854.8</v>
      </c>
      <c r="F316" s="169">
        <v>29390.192</v>
      </c>
      <c r="G316" s="191">
        <v>35.04890835110214</v>
      </c>
    </row>
    <row r="317" spans="1:7" s="127" customFormat="1" ht="12.75">
      <c r="A317" s="168" t="s">
        <v>638</v>
      </c>
      <c r="B317" s="169">
        <v>839610</v>
      </c>
      <c r="C317" s="169">
        <v>302492</v>
      </c>
      <c r="D317" s="191">
        <v>36.02767951787139</v>
      </c>
      <c r="E317" s="169">
        <v>79542</v>
      </c>
      <c r="F317" s="169">
        <v>23250.684</v>
      </c>
      <c r="G317" s="191">
        <v>29.23070076186166</v>
      </c>
    </row>
    <row r="318" spans="1:7" s="127" customFormat="1" ht="12.75">
      <c r="A318" s="168" t="s">
        <v>639</v>
      </c>
      <c r="B318" s="169">
        <v>807272</v>
      </c>
      <c r="C318" s="169">
        <v>268793</v>
      </c>
      <c r="D318" s="191">
        <v>33.296460176991154</v>
      </c>
      <c r="E318" s="169">
        <v>76478.4</v>
      </c>
      <c r="F318" s="169">
        <v>20788.409</v>
      </c>
      <c r="G318" s="191">
        <v>27.1820657858951</v>
      </c>
    </row>
    <row r="319" spans="1:7" s="127" customFormat="1" ht="12.75">
      <c r="A319" s="168" t="s">
        <v>640</v>
      </c>
      <c r="B319" s="169">
        <v>884317</v>
      </c>
      <c r="C319" s="169">
        <v>270234</v>
      </c>
      <c r="D319" s="191">
        <v>30.558498818862468</v>
      </c>
      <c r="E319" s="169">
        <v>83777.4</v>
      </c>
      <c r="F319" s="169">
        <v>20902.966</v>
      </c>
      <c r="G319" s="191">
        <v>24.95060242977223</v>
      </c>
    </row>
    <row r="320" spans="1:7" s="127" customFormat="1" ht="12.75">
      <c r="A320" s="168" t="s">
        <v>641</v>
      </c>
      <c r="B320" s="169">
        <v>961381</v>
      </c>
      <c r="C320" s="169">
        <v>295316</v>
      </c>
      <c r="D320" s="191">
        <v>30.717894362380783</v>
      </c>
      <c r="E320" s="169">
        <v>91492.2</v>
      </c>
      <c r="F320" s="169">
        <v>22912.284</v>
      </c>
      <c r="G320" s="191">
        <v>25.042882344068676</v>
      </c>
    </row>
    <row r="321" spans="1:7" s="127" customFormat="1" ht="12.75">
      <c r="A321" s="168" t="s">
        <v>642</v>
      </c>
      <c r="B321" s="169">
        <v>860339</v>
      </c>
      <c r="C321" s="169">
        <v>275679</v>
      </c>
      <c r="D321" s="191">
        <v>32.04306674462043</v>
      </c>
      <c r="E321" s="169">
        <v>81505.8</v>
      </c>
      <c r="F321" s="169">
        <v>21762.326</v>
      </c>
      <c r="G321" s="191">
        <v>26.700340343877368</v>
      </c>
    </row>
    <row r="322" spans="1:7" s="127" customFormat="1" ht="12.75">
      <c r="A322" s="168" t="s">
        <v>643</v>
      </c>
      <c r="B322" s="169">
        <v>802256</v>
      </c>
      <c r="C322" s="169">
        <v>294217</v>
      </c>
      <c r="D322" s="191">
        <v>36.673705151472845</v>
      </c>
      <c r="E322" s="169">
        <v>76003.2</v>
      </c>
      <c r="F322" s="169">
        <v>23106.475</v>
      </c>
      <c r="G322" s="191">
        <v>30.401976495726494</v>
      </c>
    </row>
    <row r="323" spans="1:7" s="127" customFormat="1" ht="12.75">
      <c r="A323" s="168" t="s">
        <v>644</v>
      </c>
      <c r="B323" s="169">
        <v>647045</v>
      </c>
      <c r="C323" s="169">
        <v>201116</v>
      </c>
      <c r="D323" s="191">
        <v>31.08222766577286</v>
      </c>
      <c r="E323" s="169">
        <v>61299</v>
      </c>
      <c r="F323" s="169">
        <v>15552.474</v>
      </c>
      <c r="G323" s="191">
        <v>25.37149708804385</v>
      </c>
    </row>
    <row r="324" spans="1:7" s="127" customFormat="1" ht="12.75">
      <c r="A324" s="170"/>
      <c r="B324" s="171"/>
      <c r="C324" s="187"/>
      <c r="D324" s="192"/>
      <c r="E324" s="187"/>
      <c r="F324" s="187"/>
      <c r="G324" s="192"/>
    </row>
    <row r="325" spans="1:7" s="127" customFormat="1" ht="12.75">
      <c r="A325" s="231" t="s">
        <v>126</v>
      </c>
      <c r="B325" s="231"/>
      <c r="C325" s="187"/>
      <c r="D325" s="192"/>
      <c r="E325" s="187"/>
      <c r="F325" s="187"/>
      <c r="G325" s="192"/>
    </row>
    <row r="326" spans="1:7" s="127" customFormat="1" ht="25.5">
      <c r="A326" s="166" t="s">
        <v>344</v>
      </c>
      <c r="B326" s="167" t="s">
        <v>488</v>
      </c>
      <c r="C326" s="186" t="s">
        <v>365</v>
      </c>
      <c r="D326" s="190" t="s">
        <v>333</v>
      </c>
      <c r="E326" s="186" t="s">
        <v>366</v>
      </c>
      <c r="F326" s="186" t="s">
        <v>334</v>
      </c>
      <c r="G326" s="190" t="s">
        <v>333</v>
      </c>
    </row>
    <row r="327" spans="1:7" s="127" customFormat="1" ht="12.75">
      <c r="A327" s="168" t="s">
        <v>633</v>
      </c>
      <c r="B327" s="169">
        <v>6502662</v>
      </c>
      <c r="C327" s="169">
        <v>5193196</v>
      </c>
      <c r="D327" s="191">
        <v>79.86261626392391</v>
      </c>
      <c r="E327" s="169">
        <v>5730263.975</v>
      </c>
      <c r="F327" s="169">
        <v>3267441.455</v>
      </c>
      <c r="G327" s="191">
        <v>57.02078419519931</v>
      </c>
    </row>
    <row r="328" spans="1:7" s="127" customFormat="1" ht="12.75">
      <c r="A328" s="168" t="s">
        <v>634</v>
      </c>
      <c r="B328" s="169">
        <v>5687635</v>
      </c>
      <c r="C328" s="169">
        <v>4546723</v>
      </c>
      <c r="D328" s="191">
        <v>79.94048492914894</v>
      </c>
      <c r="E328" s="169">
        <v>5240459.459</v>
      </c>
      <c r="F328" s="169">
        <v>3158667.129</v>
      </c>
      <c r="G328" s="191">
        <v>60.274621981385316</v>
      </c>
    </row>
    <row r="329" spans="1:7" s="127" customFormat="1" ht="12.75">
      <c r="A329" s="168" t="s">
        <v>635</v>
      </c>
      <c r="B329" s="169">
        <v>6523245</v>
      </c>
      <c r="C329" s="169">
        <v>5338854</v>
      </c>
      <c r="D329" s="191">
        <v>81.84353032884707</v>
      </c>
      <c r="E329" s="169">
        <v>6293276.732</v>
      </c>
      <c r="F329" s="169">
        <v>3795432.226</v>
      </c>
      <c r="G329" s="191">
        <v>60.30931719085256</v>
      </c>
    </row>
    <row r="330" spans="1:7" s="127" customFormat="1" ht="12.75">
      <c r="A330" s="168" t="s">
        <v>636</v>
      </c>
      <c r="B330" s="169">
        <v>6374922</v>
      </c>
      <c r="C330" s="169">
        <v>5212823</v>
      </c>
      <c r="D330" s="191">
        <v>81.77077303847796</v>
      </c>
      <c r="E330" s="169">
        <v>6306537.46</v>
      </c>
      <c r="F330" s="169">
        <v>3784243.695</v>
      </c>
      <c r="G330" s="191">
        <v>60.00509342887499</v>
      </c>
    </row>
    <row r="331" spans="1:7" s="127" customFormat="1" ht="12.75">
      <c r="A331" s="168" t="s">
        <v>637</v>
      </c>
      <c r="B331" s="169">
        <v>6397261</v>
      </c>
      <c r="C331" s="169">
        <v>5198676</v>
      </c>
      <c r="D331" s="191">
        <v>81.26409099144149</v>
      </c>
      <c r="E331" s="169">
        <v>6717522.477</v>
      </c>
      <c r="F331" s="169">
        <v>4130185.354</v>
      </c>
      <c r="G331" s="191">
        <v>61.48375934939205</v>
      </c>
    </row>
    <row r="332" spans="1:7" s="127" customFormat="1" ht="12.75">
      <c r="A332" s="168" t="s">
        <v>638</v>
      </c>
      <c r="B332" s="169">
        <v>6498513</v>
      </c>
      <c r="C332" s="169">
        <v>5289698</v>
      </c>
      <c r="D332" s="191">
        <v>81.39859072375481</v>
      </c>
      <c r="E332" s="169">
        <v>6771312.039</v>
      </c>
      <c r="F332" s="169">
        <v>4204591.291</v>
      </c>
      <c r="G332" s="191">
        <v>62.09418893684512</v>
      </c>
    </row>
    <row r="333" spans="1:7" s="127" customFormat="1" ht="12.75">
      <c r="A333" s="168" t="s">
        <v>639</v>
      </c>
      <c r="B333" s="169">
        <v>6468381</v>
      </c>
      <c r="C333" s="169">
        <v>5557938</v>
      </c>
      <c r="D333" s="191">
        <v>85.92471593741926</v>
      </c>
      <c r="E333" s="169">
        <v>7396628.081</v>
      </c>
      <c r="F333" s="169">
        <v>4548861.971</v>
      </c>
      <c r="G333" s="191">
        <v>61.499130700985695</v>
      </c>
    </row>
    <row r="334" spans="1:7" s="127" customFormat="1" ht="12.75">
      <c r="A334" s="168" t="s">
        <v>640</v>
      </c>
      <c r="B334" s="169">
        <v>5763969</v>
      </c>
      <c r="C334" s="169">
        <v>5162592</v>
      </c>
      <c r="D334" s="191">
        <v>89.56661633676379</v>
      </c>
      <c r="E334" s="169">
        <v>6870627.975</v>
      </c>
      <c r="F334" s="169">
        <v>4489152.767</v>
      </c>
      <c r="G334" s="191">
        <v>65.33831817607619</v>
      </c>
    </row>
    <row r="335" spans="1:7" s="127" customFormat="1" ht="12.75">
      <c r="A335" s="168" t="s">
        <v>641</v>
      </c>
      <c r="B335" s="169">
        <v>5901163</v>
      </c>
      <c r="C335" s="169">
        <v>5167111</v>
      </c>
      <c r="D335" s="191">
        <v>87.56089265793878</v>
      </c>
      <c r="E335" s="169">
        <v>6928645.568</v>
      </c>
      <c r="F335" s="169">
        <v>4484020.83</v>
      </c>
      <c r="G335" s="191">
        <v>64.71713390434464</v>
      </c>
    </row>
    <row r="336" spans="1:7" s="127" customFormat="1" ht="12.75">
      <c r="A336" s="168" t="s">
        <v>642</v>
      </c>
      <c r="B336" s="169">
        <v>6219620</v>
      </c>
      <c r="C336" s="169">
        <v>5412628</v>
      </c>
      <c r="D336" s="191">
        <v>87.02505940877417</v>
      </c>
      <c r="E336" s="169">
        <v>6939828.01</v>
      </c>
      <c r="F336" s="169">
        <v>4653875.985</v>
      </c>
      <c r="G336" s="191">
        <v>67.06039369122637</v>
      </c>
    </row>
    <row r="337" spans="1:7" s="127" customFormat="1" ht="12.75">
      <c r="A337" s="168" t="s">
        <v>643</v>
      </c>
      <c r="B337" s="169">
        <v>5890746</v>
      </c>
      <c r="C337" s="169">
        <v>5087558</v>
      </c>
      <c r="D337" s="191">
        <v>86.36525832212084</v>
      </c>
      <c r="E337" s="169">
        <v>6209491.218</v>
      </c>
      <c r="F337" s="169">
        <v>4230689.961</v>
      </c>
      <c r="G337" s="191">
        <v>68.1326345826229</v>
      </c>
    </row>
    <row r="338" spans="1:7" s="127" customFormat="1" ht="12.75">
      <c r="A338" s="168" t="s">
        <v>644</v>
      </c>
      <c r="B338" s="169">
        <v>5995114</v>
      </c>
      <c r="C338" s="169">
        <v>5062649</v>
      </c>
      <c r="D338" s="191">
        <v>84.44625073017794</v>
      </c>
      <c r="E338" s="169">
        <v>6269201.812</v>
      </c>
      <c r="F338" s="169">
        <v>4338830.112</v>
      </c>
      <c r="G338" s="191">
        <v>69.20865274579232</v>
      </c>
    </row>
    <row r="339" spans="1:7" s="127" customFormat="1" ht="12.75">
      <c r="A339" s="170"/>
      <c r="B339" s="171"/>
      <c r="C339" s="187"/>
      <c r="D339" s="192"/>
      <c r="E339" s="187"/>
      <c r="F339" s="187"/>
      <c r="G339" s="192"/>
    </row>
    <row r="340" spans="1:7" s="127" customFormat="1" ht="12.75">
      <c r="A340" s="231" t="s">
        <v>123</v>
      </c>
      <c r="B340" s="231"/>
      <c r="C340" s="187"/>
      <c r="D340" s="192"/>
      <c r="E340" s="187"/>
      <c r="F340" s="187"/>
      <c r="G340" s="192"/>
    </row>
    <row r="341" spans="1:7" s="127" customFormat="1" ht="25.5">
      <c r="A341" s="166" t="s">
        <v>344</v>
      </c>
      <c r="B341" s="167" t="s">
        <v>488</v>
      </c>
      <c r="C341" s="186" t="s">
        <v>365</v>
      </c>
      <c r="D341" s="190" t="s">
        <v>333</v>
      </c>
      <c r="E341" s="186" t="s">
        <v>366</v>
      </c>
      <c r="F341" s="186" t="s">
        <v>334</v>
      </c>
      <c r="G341" s="190" t="s">
        <v>333</v>
      </c>
    </row>
    <row r="342" spans="1:7" s="127" customFormat="1" ht="12.75">
      <c r="A342" s="168" t="s">
        <v>633</v>
      </c>
      <c r="B342" s="169">
        <v>91275666</v>
      </c>
      <c r="C342" s="169">
        <v>56113562</v>
      </c>
      <c r="D342" s="191">
        <v>61.477022802550685</v>
      </c>
      <c r="E342" s="169">
        <v>9467619.35</v>
      </c>
      <c r="F342" s="169">
        <v>5066178.081</v>
      </c>
      <c r="G342" s="191">
        <v>53.51058057694303</v>
      </c>
    </row>
    <row r="343" spans="1:7" s="127" customFormat="1" ht="12.75">
      <c r="A343" s="168" t="s">
        <v>634</v>
      </c>
      <c r="B343" s="169">
        <v>79767918</v>
      </c>
      <c r="C343" s="169">
        <v>45850368</v>
      </c>
      <c r="D343" s="191">
        <v>57.479710075923</v>
      </c>
      <c r="E343" s="169">
        <v>8354273.118</v>
      </c>
      <c r="F343" s="169">
        <v>4163575.316</v>
      </c>
      <c r="G343" s="191">
        <v>49.8376729751535</v>
      </c>
    </row>
    <row r="344" spans="1:7" s="127" customFormat="1" ht="12.75">
      <c r="A344" s="168" t="s">
        <v>635</v>
      </c>
      <c r="B344" s="169">
        <v>91960304</v>
      </c>
      <c r="C344" s="169">
        <v>52981066</v>
      </c>
      <c r="D344" s="191">
        <v>57.61297396320047</v>
      </c>
      <c r="E344" s="169">
        <v>9666548.67</v>
      </c>
      <c r="F344" s="169">
        <v>4798016.38</v>
      </c>
      <c r="G344" s="191">
        <v>49.63525808224168</v>
      </c>
    </row>
    <row r="345" spans="1:7" s="127" customFormat="1" ht="12.75">
      <c r="A345" s="168" t="s">
        <v>636</v>
      </c>
      <c r="B345" s="169">
        <v>84178021</v>
      </c>
      <c r="C345" s="169">
        <v>50814994</v>
      </c>
      <c r="D345" s="191">
        <v>60.36610672992657</v>
      </c>
      <c r="E345" s="169">
        <v>8852220.045</v>
      </c>
      <c r="F345" s="169">
        <v>4591938.621</v>
      </c>
      <c r="G345" s="191">
        <v>51.87329955262087</v>
      </c>
    </row>
    <row r="346" spans="1:7" s="127" customFormat="1" ht="12.75">
      <c r="A346" s="168" t="s">
        <v>637</v>
      </c>
      <c r="B346" s="169">
        <v>94109022</v>
      </c>
      <c r="C346" s="169">
        <v>53624206</v>
      </c>
      <c r="D346" s="191">
        <v>56.98094067963006</v>
      </c>
      <c r="E346" s="169">
        <v>9729418.446</v>
      </c>
      <c r="F346" s="169">
        <v>4813874.807</v>
      </c>
      <c r="G346" s="191">
        <v>49.47751845311063</v>
      </c>
    </row>
    <row r="347" spans="1:7" s="127" customFormat="1" ht="12.75">
      <c r="A347" s="168" t="s">
        <v>638</v>
      </c>
      <c r="B347" s="169">
        <v>99518038</v>
      </c>
      <c r="C347" s="169">
        <v>53687561</v>
      </c>
      <c r="D347" s="191">
        <v>53.94756777660749</v>
      </c>
      <c r="E347" s="169">
        <v>10358674.209</v>
      </c>
      <c r="F347" s="169">
        <v>4870136.057</v>
      </c>
      <c r="G347" s="191">
        <v>47.01505191435257</v>
      </c>
    </row>
    <row r="348" spans="1:7" s="127" customFormat="1" ht="12.75">
      <c r="A348" s="168" t="s">
        <v>639</v>
      </c>
      <c r="B348" s="169">
        <v>142439643</v>
      </c>
      <c r="C348" s="169">
        <v>85633182</v>
      </c>
      <c r="D348" s="191">
        <v>60.11892489789518</v>
      </c>
      <c r="E348" s="169">
        <v>14897379.142</v>
      </c>
      <c r="F348" s="169">
        <v>7627338.498</v>
      </c>
      <c r="G348" s="191">
        <v>51.199197021819344</v>
      </c>
    </row>
    <row r="349" spans="1:7" s="127" customFormat="1" ht="12.75">
      <c r="A349" s="168" t="s">
        <v>640</v>
      </c>
      <c r="B349" s="169">
        <v>140703726</v>
      </c>
      <c r="C349" s="169">
        <v>81440787</v>
      </c>
      <c r="D349" s="191">
        <v>57.88104502648352</v>
      </c>
      <c r="E349" s="169">
        <v>14757980.802</v>
      </c>
      <c r="F349" s="169">
        <v>7283149.315</v>
      </c>
      <c r="G349" s="191">
        <v>49.350581307254366</v>
      </c>
    </row>
    <row r="350" spans="1:7" s="127" customFormat="1" ht="12.75">
      <c r="A350" s="168" t="s">
        <v>641</v>
      </c>
      <c r="B350" s="169">
        <v>135599643</v>
      </c>
      <c r="C350" s="169">
        <v>72833976</v>
      </c>
      <c r="D350" s="191">
        <v>53.71251309267827</v>
      </c>
      <c r="E350" s="169">
        <v>14177853.046</v>
      </c>
      <c r="F350" s="169">
        <v>6547788.796</v>
      </c>
      <c r="G350" s="191">
        <v>46.18321811317778</v>
      </c>
    </row>
    <row r="351" spans="1:7" s="127" customFormat="1" ht="12.75">
      <c r="A351" s="168" t="s">
        <v>642</v>
      </c>
      <c r="B351" s="169">
        <v>145570113</v>
      </c>
      <c r="C351" s="169">
        <v>93636394</v>
      </c>
      <c r="D351" s="191">
        <v>64.32391379678327</v>
      </c>
      <c r="E351" s="169">
        <v>15219820.529</v>
      </c>
      <c r="F351" s="169">
        <v>8281648.655</v>
      </c>
      <c r="G351" s="191">
        <v>54.413576291652475</v>
      </c>
    </row>
    <row r="352" spans="1:7" s="127" customFormat="1" ht="12.75">
      <c r="A352" s="168" t="s">
        <v>643</v>
      </c>
      <c r="B352" s="169">
        <v>145353534</v>
      </c>
      <c r="C352" s="169">
        <v>99564581</v>
      </c>
      <c r="D352" s="191">
        <v>68.4982182820543</v>
      </c>
      <c r="E352" s="169">
        <v>15193264.903</v>
      </c>
      <c r="F352" s="169">
        <v>8810002.246</v>
      </c>
      <c r="G352" s="191">
        <v>57.986234704960694</v>
      </c>
    </row>
    <row r="353" spans="1:7" s="127" customFormat="1" ht="12.75">
      <c r="A353" s="168" t="s">
        <v>644</v>
      </c>
      <c r="B353" s="169">
        <v>155932417</v>
      </c>
      <c r="C353" s="169">
        <v>105120913</v>
      </c>
      <c r="D353" s="191">
        <v>67.41440620393898</v>
      </c>
      <c r="E353" s="169">
        <v>16475988.475</v>
      </c>
      <c r="F353" s="169">
        <v>9425202.316</v>
      </c>
      <c r="G353" s="191">
        <v>57.205686507376605</v>
      </c>
    </row>
    <row r="354" spans="1:7" s="127" customFormat="1" ht="12.75">
      <c r="A354" s="170"/>
      <c r="B354" s="171"/>
      <c r="C354" s="187"/>
      <c r="D354" s="192"/>
      <c r="E354" s="187"/>
      <c r="F354" s="187"/>
      <c r="G354" s="192"/>
    </row>
    <row r="355" spans="1:7" s="127" customFormat="1" ht="12.75">
      <c r="A355" s="231" t="s">
        <v>129</v>
      </c>
      <c r="B355" s="231"/>
      <c r="C355" s="187"/>
      <c r="D355" s="192"/>
      <c r="E355" s="187"/>
      <c r="F355" s="187"/>
      <c r="G355" s="192"/>
    </row>
    <row r="356" spans="1:7" s="127" customFormat="1" ht="25.5">
      <c r="A356" s="166" t="s">
        <v>344</v>
      </c>
      <c r="B356" s="167" t="s">
        <v>488</v>
      </c>
      <c r="C356" s="186" t="s">
        <v>365</v>
      </c>
      <c r="D356" s="190" t="s">
        <v>333</v>
      </c>
      <c r="E356" s="186" t="s">
        <v>366</v>
      </c>
      <c r="F356" s="186" t="s">
        <v>334</v>
      </c>
      <c r="G356" s="190" t="s">
        <v>333</v>
      </c>
    </row>
    <row r="357" spans="1:7" s="127" customFormat="1" ht="12.75">
      <c r="A357" s="168" t="s">
        <v>633</v>
      </c>
      <c r="B357" s="169">
        <v>0</v>
      </c>
      <c r="C357" s="169">
        <v>0</v>
      </c>
      <c r="D357" s="191">
        <v>0</v>
      </c>
      <c r="E357" s="169">
        <v>20715167.552</v>
      </c>
      <c r="F357" s="169">
        <v>8868909.658</v>
      </c>
      <c r="G357" s="191">
        <v>42.81360329689309</v>
      </c>
    </row>
    <row r="358" spans="1:7" s="127" customFormat="1" ht="12.75">
      <c r="A358" s="168" t="s">
        <v>634</v>
      </c>
      <c r="B358" s="169">
        <v>0</v>
      </c>
      <c r="C358" s="169">
        <v>0</v>
      </c>
      <c r="D358" s="191">
        <v>0</v>
      </c>
      <c r="E358" s="169">
        <v>19298621.786</v>
      </c>
      <c r="F358" s="169">
        <v>8796751.518</v>
      </c>
      <c r="G358" s="191">
        <v>45.58227844219175</v>
      </c>
    </row>
    <row r="359" spans="1:7" s="127" customFormat="1" ht="12.75">
      <c r="A359" s="168" t="s">
        <v>635</v>
      </c>
      <c r="B359" s="169">
        <v>0</v>
      </c>
      <c r="C359" s="169">
        <v>0</v>
      </c>
      <c r="D359" s="191">
        <v>0</v>
      </c>
      <c r="E359" s="169">
        <v>19454592.981</v>
      </c>
      <c r="F359" s="169">
        <v>8076330.198</v>
      </c>
      <c r="G359" s="191">
        <v>41.51374539620341</v>
      </c>
    </row>
    <row r="360" spans="1:7" s="127" customFormat="1" ht="12.75">
      <c r="A360" s="168" t="s">
        <v>636</v>
      </c>
      <c r="B360" s="169">
        <v>0</v>
      </c>
      <c r="C360" s="169">
        <v>0</v>
      </c>
      <c r="D360" s="191">
        <v>0</v>
      </c>
      <c r="E360" s="169">
        <v>15789770.642</v>
      </c>
      <c r="F360" s="169">
        <v>6697391.927</v>
      </c>
      <c r="G360" s="191">
        <v>42.41601780576389</v>
      </c>
    </row>
    <row r="361" spans="1:7" s="127" customFormat="1" ht="12.75">
      <c r="A361" s="168" t="s">
        <v>637</v>
      </c>
      <c r="B361" s="169">
        <v>0</v>
      </c>
      <c r="C361" s="169">
        <v>0</v>
      </c>
      <c r="D361" s="191">
        <v>0</v>
      </c>
      <c r="E361" s="169">
        <v>17942428.639</v>
      </c>
      <c r="F361" s="169">
        <v>7603983.605</v>
      </c>
      <c r="G361" s="191">
        <v>42.379901617509226</v>
      </c>
    </row>
    <row r="362" spans="1:7" s="127" customFormat="1" ht="12.75">
      <c r="A362" s="168" t="s">
        <v>638</v>
      </c>
      <c r="B362" s="169">
        <v>0</v>
      </c>
      <c r="C362" s="169">
        <v>0</v>
      </c>
      <c r="D362" s="191">
        <v>0</v>
      </c>
      <c r="E362" s="169">
        <v>15199459.325</v>
      </c>
      <c r="F362" s="169">
        <v>5675241.303</v>
      </c>
      <c r="G362" s="191">
        <v>37.33844199092918</v>
      </c>
    </row>
    <row r="363" spans="1:7" s="127" customFormat="1" ht="12.75">
      <c r="A363" s="168" t="s">
        <v>639</v>
      </c>
      <c r="B363" s="169">
        <v>0</v>
      </c>
      <c r="C363" s="169">
        <v>0</v>
      </c>
      <c r="D363" s="191">
        <v>0</v>
      </c>
      <c r="E363" s="169">
        <v>15607895.068</v>
      </c>
      <c r="F363" s="169">
        <v>6531547.006</v>
      </c>
      <c r="G363" s="191">
        <v>41.847712183760564</v>
      </c>
    </row>
    <row r="364" spans="1:7" s="127" customFormat="1" ht="12.75">
      <c r="A364" s="168" t="s">
        <v>640</v>
      </c>
      <c r="B364" s="169">
        <v>0</v>
      </c>
      <c r="C364" s="169">
        <v>0</v>
      </c>
      <c r="D364" s="191">
        <v>0</v>
      </c>
      <c r="E364" s="169">
        <v>14502524.539</v>
      </c>
      <c r="F364" s="169">
        <v>6276557.184</v>
      </c>
      <c r="G364" s="191">
        <v>43.27906611791047</v>
      </c>
    </row>
    <row r="365" spans="1:7" s="127" customFormat="1" ht="12.75">
      <c r="A365" s="168" t="s">
        <v>641</v>
      </c>
      <c r="B365" s="169">
        <v>0</v>
      </c>
      <c r="C365" s="169">
        <v>0</v>
      </c>
      <c r="D365" s="191">
        <v>0</v>
      </c>
      <c r="E365" s="169">
        <v>15129532.551</v>
      </c>
      <c r="F365" s="169">
        <v>6134991.108</v>
      </c>
      <c r="G365" s="191">
        <v>40.54977301724039</v>
      </c>
    </row>
    <row r="366" spans="1:7" s="127" customFormat="1" ht="12.75">
      <c r="A366" s="168" t="s">
        <v>642</v>
      </c>
      <c r="B366" s="169">
        <v>0</v>
      </c>
      <c r="C366" s="169">
        <v>0</v>
      </c>
      <c r="D366" s="191">
        <v>0</v>
      </c>
      <c r="E366" s="169">
        <v>14843464.363</v>
      </c>
      <c r="F366" s="169">
        <v>7313081.027</v>
      </c>
      <c r="G366" s="191">
        <v>49.26802024215565</v>
      </c>
    </row>
    <row r="367" spans="1:7" s="127" customFormat="1" ht="12.75">
      <c r="A367" s="168" t="s">
        <v>643</v>
      </c>
      <c r="B367" s="169">
        <v>0</v>
      </c>
      <c r="C367" s="169">
        <v>0</v>
      </c>
      <c r="D367" s="191">
        <v>0</v>
      </c>
      <c r="E367" s="169">
        <v>17205815.119</v>
      </c>
      <c r="F367" s="169">
        <v>8137296.858</v>
      </c>
      <c r="G367" s="191">
        <v>47.29387594670922</v>
      </c>
    </row>
    <row r="368" spans="1:7" s="127" customFormat="1" ht="12.75">
      <c r="A368" s="168" t="s">
        <v>644</v>
      </c>
      <c r="B368" s="169">
        <v>0</v>
      </c>
      <c r="C368" s="169">
        <v>0</v>
      </c>
      <c r="D368" s="191">
        <v>0</v>
      </c>
      <c r="E368" s="169">
        <v>17674122.808</v>
      </c>
      <c r="F368" s="169">
        <v>8192412.608</v>
      </c>
      <c r="G368" s="191">
        <v>46.35258392734373</v>
      </c>
    </row>
    <row r="369" spans="1:7" s="127" customFormat="1" ht="12.75">
      <c r="A369" s="170"/>
      <c r="B369" s="171"/>
      <c r="C369" s="187"/>
      <c r="D369" s="192"/>
      <c r="E369" s="187"/>
      <c r="F369" s="187"/>
      <c r="G369" s="192"/>
    </row>
    <row r="370" spans="1:7" s="127" customFormat="1" ht="12.75">
      <c r="A370" s="231" t="s">
        <v>130</v>
      </c>
      <c r="B370" s="231"/>
      <c r="C370" s="187"/>
      <c r="D370" s="192"/>
      <c r="E370" s="187"/>
      <c r="F370" s="187"/>
      <c r="G370" s="192"/>
    </row>
    <row r="371" spans="1:7" s="127" customFormat="1" ht="25.5">
      <c r="A371" s="166" t="s">
        <v>344</v>
      </c>
      <c r="B371" s="167" t="s">
        <v>488</v>
      </c>
      <c r="C371" s="186" t="s">
        <v>365</v>
      </c>
      <c r="D371" s="190" t="s">
        <v>333</v>
      </c>
      <c r="E371" s="186" t="s">
        <v>366</v>
      </c>
      <c r="F371" s="186" t="s">
        <v>334</v>
      </c>
      <c r="G371" s="190" t="s">
        <v>333</v>
      </c>
    </row>
    <row r="372" spans="1:7" s="127" customFormat="1" ht="12.75">
      <c r="A372" s="168" t="s">
        <v>633</v>
      </c>
      <c r="B372" s="169">
        <v>281029312</v>
      </c>
      <c r="C372" s="169">
        <v>213453126</v>
      </c>
      <c r="D372" s="191">
        <v>75.95404354119474</v>
      </c>
      <c r="E372" s="169">
        <v>46882395.899</v>
      </c>
      <c r="F372" s="169">
        <v>19211427.294</v>
      </c>
      <c r="G372" s="191">
        <v>40.97791276578034</v>
      </c>
    </row>
    <row r="373" spans="1:7" s="127" customFormat="1" ht="12.75">
      <c r="A373" s="168" t="s">
        <v>634</v>
      </c>
      <c r="B373" s="169">
        <v>224318944</v>
      </c>
      <c r="C373" s="169">
        <v>138434509</v>
      </c>
      <c r="D373" s="191">
        <v>61.713249238548485</v>
      </c>
      <c r="E373" s="169">
        <v>37167659.753</v>
      </c>
      <c r="F373" s="169">
        <v>12590479.445</v>
      </c>
      <c r="G373" s="191">
        <v>33.87482431950469</v>
      </c>
    </row>
    <row r="374" spans="1:7" s="127" customFormat="1" ht="12.75">
      <c r="A374" s="168" t="s">
        <v>635</v>
      </c>
      <c r="B374" s="169">
        <v>250283928</v>
      </c>
      <c r="C374" s="169">
        <v>155619377</v>
      </c>
      <c r="D374" s="191">
        <v>62.17713548110848</v>
      </c>
      <c r="E374" s="169">
        <v>41133053.843</v>
      </c>
      <c r="F374" s="169">
        <v>13966947.491</v>
      </c>
      <c r="G374" s="191">
        <v>33.95553256101574</v>
      </c>
    </row>
    <row r="375" spans="1:7" s="127" customFormat="1" ht="12.75">
      <c r="A375" s="168" t="s">
        <v>636</v>
      </c>
      <c r="B375" s="169">
        <v>238254184</v>
      </c>
      <c r="C375" s="169">
        <v>151778950</v>
      </c>
      <c r="D375" s="191">
        <v>63.70463152076272</v>
      </c>
      <c r="E375" s="169">
        <v>39187785.201</v>
      </c>
      <c r="F375" s="169">
        <v>13662484.699</v>
      </c>
      <c r="G375" s="191">
        <v>34.864141029974206</v>
      </c>
    </row>
    <row r="376" spans="1:7" s="127" customFormat="1" ht="12.75">
      <c r="A376" s="168" t="s">
        <v>637</v>
      </c>
      <c r="B376" s="169">
        <v>258326152</v>
      </c>
      <c r="C376" s="169">
        <v>162294645</v>
      </c>
      <c r="D376" s="191">
        <v>62.82548001566639</v>
      </c>
      <c r="E376" s="169">
        <v>42763153.785</v>
      </c>
      <c r="F376" s="169">
        <v>14551436.245</v>
      </c>
      <c r="G376" s="191">
        <v>34.027977258553356</v>
      </c>
    </row>
    <row r="377" spans="1:7" s="127" customFormat="1" ht="12.75">
      <c r="A377" s="168" t="s">
        <v>638</v>
      </c>
      <c r="B377" s="169">
        <v>287828904</v>
      </c>
      <c r="C377" s="169">
        <v>187045349</v>
      </c>
      <c r="D377" s="191">
        <v>64.98490818698319</v>
      </c>
      <c r="E377" s="169">
        <v>47594958.4</v>
      </c>
      <c r="F377" s="169">
        <v>16682656.669</v>
      </c>
      <c r="G377" s="191">
        <v>35.05131053754635</v>
      </c>
    </row>
    <row r="378" spans="1:7" s="127" customFormat="1" ht="12.75">
      <c r="A378" s="168" t="s">
        <v>639</v>
      </c>
      <c r="B378" s="169">
        <v>364930296</v>
      </c>
      <c r="C378" s="169">
        <v>241315966</v>
      </c>
      <c r="D378" s="191">
        <v>66.12659147378655</v>
      </c>
      <c r="E378" s="169">
        <v>58769600.904</v>
      </c>
      <c r="F378" s="169">
        <v>21500228.285</v>
      </c>
      <c r="G378" s="191">
        <v>36.58392766716346</v>
      </c>
    </row>
    <row r="379" spans="1:7" s="127" customFormat="1" ht="12.75">
      <c r="A379" s="168" t="s">
        <v>640</v>
      </c>
      <c r="B379" s="169">
        <v>372432464</v>
      </c>
      <c r="C379" s="169">
        <v>225759087</v>
      </c>
      <c r="D379" s="191">
        <v>60.61745653837524</v>
      </c>
      <c r="E379" s="169">
        <v>57978267.066</v>
      </c>
      <c r="F379" s="169">
        <v>20285511.032</v>
      </c>
      <c r="G379" s="191">
        <v>34.98812927421207</v>
      </c>
    </row>
    <row r="380" spans="1:7" s="127" customFormat="1" ht="12.75">
      <c r="A380" s="168" t="s">
        <v>641</v>
      </c>
      <c r="B380" s="169">
        <v>343156152</v>
      </c>
      <c r="C380" s="169">
        <v>224691130</v>
      </c>
      <c r="D380" s="191">
        <v>65.47780906460333</v>
      </c>
      <c r="E380" s="169">
        <v>57332807.214</v>
      </c>
      <c r="F380" s="169">
        <v>20191831.353</v>
      </c>
      <c r="G380" s="191">
        <v>35.2186336832106</v>
      </c>
    </row>
    <row r="381" spans="1:7" s="127" customFormat="1" ht="12.75">
      <c r="A381" s="168" t="s">
        <v>642</v>
      </c>
      <c r="B381" s="169">
        <v>356104032</v>
      </c>
      <c r="C381" s="169">
        <v>241857109</v>
      </c>
      <c r="D381" s="191">
        <v>67.9175429836189</v>
      </c>
      <c r="E381" s="169">
        <v>59570528.287</v>
      </c>
      <c r="F381" s="169">
        <v>21860511.734</v>
      </c>
      <c r="G381" s="191">
        <v>36.696857259146704</v>
      </c>
    </row>
    <row r="382" spans="1:7" s="127" customFormat="1" ht="12.75">
      <c r="A382" s="168" t="s">
        <v>643</v>
      </c>
      <c r="B382" s="169">
        <v>340568752</v>
      </c>
      <c r="C382" s="169">
        <v>240319570</v>
      </c>
      <c r="D382" s="191">
        <v>70.56418669907802</v>
      </c>
      <c r="E382" s="169">
        <v>56762422.126</v>
      </c>
      <c r="F382" s="169">
        <v>21610161.778</v>
      </c>
      <c r="G382" s="191">
        <v>38.071246730856956</v>
      </c>
    </row>
    <row r="383" spans="1:7" s="127" customFormat="1" ht="12.75">
      <c r="A383" s="168" t="s">
        <v>644</v>
      </c>
      <c r="B383" s="169">
        <v>424179104</v>
      </c>
      <c r="C383" s="169">
        <v>339909568</v>
      </c>
      <c r="D383" s="191">
        <v>80.13350134286671</v>
      </c>
      <c r="E383" s="169">
        <v>71429169.258</v>
      </c>
      <c r="F383" s="169">
        <v>30393452.333</v>
      </c>
      <c r="G383" s="191">
        <v>42.550477135215964</v>
      </c>
    </row>
  </sheetData>
  <sheetProtection/>
  <mergeCells count="30">
    <mergeCell ref="A240:B240"/>
    <mergeCell ref="A255:B255"/>
    <mergeCell ref="A270:B270"/>
    <mergeCell ref="A274:B274"/>
    <mergeCell ref="A370:B370"/>
    <mergeCell ref="A295:B295"/>
    <mergeCell ref="A310:B310"/>
    <mergeCell ref="A325:B325"/>
    <mergeCell ref="A340:B340"/>
    <mergeCell ref="A355:B355"/>
    <mergeCell ref="A106:B106"/>
    <mergeCell ref="A112:B112"/>
    <mergeCell ref="A280:B280"/>
    <mergeCell ref="A138:B138"/>
    <mergeCell ref="A151:B151"/>
    <mergeCell ref="A166:B166"/>
    <mergeCell ref="A181:B181"/>
    <mergeCell ref="A196:B196"/>
    <mergeCell ref="A211:B211"/>
    <mergeCell ref="A226:B226"/>
    <mergeCell ref="A123:B123"/>
    <mergeCell ref="A1:G1"/>
    <mergeCell ref="A2:G2"/>
    <mergeCell ref="A4:B4"/>
    <mergeCell ref="A19:B19"/>
    <mergeCell ref="A34:B34"/>
    <mergeCell ref="A49:B49"/>
    <mergeCell ref="A64:B64"/>
    <mergeCell ref="A79:B79"/>
    <mergeCell ref="A94:B9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57421875" style="27" customWidth="1"/>
    <col min="2" max="2" width="18.57421875" style="164" customWidth="1"/>
    <col min="3" max="3" width="15.28125" style="24" customWidth="1"/>
    <col min="4" max="4" width="7.421875" style="148" customWidth="1"/>
    <col min="5" max="6" width="15.28125" style="24" customWidth="1"/>
    <col min="7" max="7" width="7.00390625" style="148" customWidth="1"/>
  </cols>
  <sheetData>
    <row r="1" spans="1:7" s="123" customFormat="1" ht="15">
      <c r="A1" s="227" t="s">
        <v>345</v>
      </c>
      <c r="B1" s="227"/>
      <c r="C1" s="227"/>
      <c r="D1" s="227"/>
      <c r="E1" s="227"/>
      <c r="F1" s="227"/>
      <c r="G1" s="227"/>
    </row>
    <row r="2" spans="1:7" s="123" customFormat="1" ht="15">
      <c r="A2" s="227" t="s">
        <v>346</v>
      </c>
      <c r="B2" s="227"/>
      <c r="C2" s="227"/>
      <c r="D2" s="227"/>
      <c r="E2" s="227"/>
      <c r="F2" s="227"/>
      <c r="G2" s="227"/>
    </row>
    <row r="3" spans="1:7" s="123" customFormat="1" ht="8.25">
      <c r="A3" s="25"/>
      <c r="B3" s="163"/>
      <c r="C3" s="22"/>
      <c r="D3" s="143"/>
      <c r="E3" s="22"/>
      <c r="F3" s="22"/>
      <c r="G3" s="143"/>
    </row>
    <row r="4" spans="1:7" s="123" customFormat="1" ht="15.75">
      <c r="A4" s="235" t="s">
        <v>332</v>
      </c>
      <c r="B4" s="235"/>
      <c r="C4" s="22"/>
      <c r="D4" s="143"/>
      <c r="E4" s="22"/>
      <c r="F4" s="22"/>
      <c r="G4" s="149">
        <v>2009</v>
      </c>
    </row>
    <row r="5" spans="1:7" s="133" customFormat="1" ht="38.25">
      <c r="A5" s="140" t="s">
        <v>344</v>
      </c>
      <c r="B5" s="159" t="s">
        <v>488</v>
      </c>
      <c r="C5" s="159" t="s">
        <v>365</v>
      </c>
      <c r="D5" s="144" t="s">
        <v>333</v>
      </c>
      <c r="E5" s="159" t="s">
        <v>366</v>
      </c>
      <c r="F5" s="159" t="s">
        <v>334</v>
      </c>
      <c r="G5" s="144" t="s">
        <v>333</v>
      </c>
    </row>
    <row r="6" spans="1:7" s="133" customFormat="1" ht="12.75">
      <c r="A6" s="141" t="s">
        <v>633</v>
      </c>
      <c r="B6" s="160">
        <v>7055036550</v>
      </c>
      <c r="C6" s="160">
        <v>5097838667</v>
      </c>
      <c r="D6" s="145">
        <v>72.26</v>
      </c>
      <c r="E6" s="160">
        <v>679948839.52</v>
      </c>
      <c r="F6" s="160">
        <v>484847035.84</v>
      </c>
      <c r="G6" s="145">
        <v>71.31</v>
      </c>
    </row>
    <row r="7" spans="1:7" s="133" customFormat="1" ht="12.75">
      <c r="A7" s="141" t="s">
        <v>634</v>
      </c>
      <c r="B7" s="160">
        <v>6318067996</v>
      </c>
      <c r="C7" s="160">
        <v>3877719153</v>
      </c>
      <c r="D7" s="145">
        <v>61.38</v>
      </c>
      <c r="E7" s="160">
        <v>589050591.26</v>
      </c>
      <c r="F7" s="160">
        <v>371705593.19</v>
      </c>
      <c r="G7" s="145">
        <v>63.1</v>
      </c>
    </row>
    <row r="8" spans="1:7" s="133" customFormat="1" ht="12.75">
      <c r="A8" s="141" t="s">
        <v>635</v>
      </c>
      <c r="B8" s="160">
        <v>7035345466</v>
      </c>
      <c r="C8" s="160">
        <v>4194073271</v>
      </c>
      <c r="D8" s="145">
        <v>59.61</v>
      </c>
      <c r="E8" s="160">
        <v>639553019.97</v>
      </c>
      <c r="F8" s="160">
        <v>405475281.88</v>
      </c>
      <c r="G8" s="145">
        <v>63.4</v>
      </c>
    </row>
    <row r="9" spans="1:7" s="133" customFormat="1" ht="12.75">
      <c r="A9" s="141" t="s">
        <v>636</v>
      </c>
      <c r="B9" s="160">
        <v>6683266442</v>
      </c>
      <c r="C9" s="160">
        <v>4279459162</v>
      </c>
      <c r="D9" s="145">
        <v>64.03</v>
      </c>
      <c r="E9" s="160">
        <v>633271375.24</v>
      </c>
      <c r="F9" s="160">
        <v>422337453.12</v>
      </c>
      <c r="G9" s="145">
        <v>66.69</v>
      </c>
    </row>
    <row r="10" spans="1:7" s="133" customFormat="1" ht="12.75">
      <c r="A10" s="141" t="s">
        <v>637</v>
      </c>
      <c r="B10" s="160">
        <v>7059289662</v>
      </c>
      <c r="C10" s="160">
        <v>4226790826</v>
      </c>
      <c r="D10" s="145">
        <v>59.88</v>
      </c>
      <c r="E10" s="160">
        <v>709753423.5</v>
      </c>
      <c r="F10" s="160">
        <v>423667579.41</v>
      </c>
      <c r="G10" s="145">
        <v>59.69</v>
      </c>
    </row>
    <row r="11" spans="1:7" s="133" customFormat="1" ht="12.75">
      <c r="A11" s="141" t="s">
        <v>638</v>
      </c>
      <c r="B11" s="160">
        <v>6920006025</v>
      </c>
      <c r="C11" s="160">
        <v>4540966596</v>
      </c>
      <c r="D11" s="145">
        <v>65.62</v>
      </c>
      <c r="E11" s="160">
        <v>704609731.48</v>
      </c>
      <c r="F11" s="160">
        <v>448568675.56</v>
      </c>
      <c r="G11" s="145">
        <v>63.66</v>
      </c>
    </row>
    <row r="12" spans="1:7" s="133" customFormat="1" ht="12.75">
      <c r="A12" s="141" t="s">
        <v>639</v>
      </c>
      <c r="B12" s="160">
        <v>7565069539</v>
      </c>
      <c r="C12" s="160">
        <v>5528886836</v>
      </c>
      <c r="D12" s="145">
        <v>73.08</v>
      </c>
      <c r="E12" s="160">
        <v>797175886.6</v>
      </c>
      <c r="F12" s="160">
        <v>543910876.48</v>
      </c>
      <c r="G12" s="145">
        <v>68.23</v>
      </c>
    </row>
    <row r="13" spans="1:7" s="133" customFormat="1" ht="12.75">
      <c r="A13" s="141" t="s">
        <v>640</v>
      </c>
      <c r="B13" s="160">
        <v>7402989193</v>
      </c>
      <c r="C13" s="160">
        <v>4702646793</v>
      </c>
      <c r="D13" s="145">
        <v>63.52</v>
      </c>
      <c r="E13" s="160">
        <v>800417795.69</v>
      </c>
      <c r="F13" s="160">
        <v>468643305.86</v>
      </c>
      <c r="G13" s="145">
        <v>58.55</v>
      </c>
    </row>
    <row r="14" spans="1:7" s="133" customFormat="1" ht="12.75">
      <c r="A14" s="141" t="s">
        <v>641</v>
      </c>
      <c r="B14" s="160">
        <v>7268313567</v>
      </c>
      <c r="C14" s="160">
        <v>4870046066</v>
      </c>
      <c r="D14" s="145">
        <v>67</v>
      </c>
      <c r="E14" s="160">
        <v>799106252.5</v>
      </c>
      <c r="F14" s="160">
        <v>483079140.34</v>
      </c>
      <c r="G14" s="145">
        <v>60.45</v>
      </c>
    </row>
    <row r="15" spans="1:7" s="133" customFormat="1" ht="12.75">
      <c r="A15" s="141" t="s">
        <v>642</v>
      </c>
      <c r="B15" s="160">
        <v>7528300602</v>
      </c>
      <c r="C15" s="160">
        <v>5533780679</v>
      </c>
      <c r="D15" s="145">
        <v>73.51</v>
      </c>
      <c r="E15" s="160">
        <v>841494570.35</v>
      </c>
      <c r="F15" s="160">
        <v>547982577.31</v>
      </c>
      <c r="G15" s="145">
        <v>65.12</v>
      </c>
    </row>
    <row r="16" spans="1:7" s="133" customFormat="1" ht="12.75">
      <c r="A16" s="141" t="s">
        <v>643</v>
      </c>
      <c r="B16" s="160">
        <v>7437464745</v>
      </c>
      <c r="C16" s="160">
        <v>5228654779</v>
      </c>
      <c r="D16" s="145">
        <v>70.3</v>
      </c>
      <c r="E16" s="160">
        <v>830884593.66</v>
      </c>
      <c r="F16" s="160">
        <v>519158418.29</v>
      </c>
      <c r="G16" s="145">
        <v>62.48</v>
      </c>
    </row>
    <row r="17" spans="1:7" s="133" customFormat="1" ht="12.75">
      <c r="A17" s="141" t="s">
        <v>644</v>
      </c>
      <c r="B17" s="160">
        <v>8189438709</v>
      </c>
      <c r="C17" s="160">
        <v>6025383076</v>
      </c>
      <c r="D17" s="145">
        <v>73.58</v>
      </c>
      <c r="E17" s="160">
        <v>916956862.94</v>
      </c>
      <c r="F17" s="160">
        <v>598843480.28</v>
      </c>
      <c r="G17" s="145">
        <v>65.31</v>
      </c>
    </row>
    <row r="18" spans="1:7" s="133" customFormat="1" ht="12.75">
      <c r="A18" s="134"/>
      <c r="B18" s="161"/>
      <c r="C18" s="161"/>
      <c r="D18" s="146"/>
      <c r="E18" s="161"/>
      <c r="F18" s="161"/>
      <c r="G18" s="146"/>
    </row>
    <row r="19" spans="1:7" s="133" customFormat="1" ht="12.75">
      <c r="A19" s="234" t="s">
        <v>104</v>
      </c>
      <c r="B19" s="234"/>
      <c r="C19" s="161"/>
      <c r="D19" s="146"/>
      <c r="E19" s="161"/>
      <c r="F19" s="161"/>
      <c r="G19" s="146"/>
    </row>
    <row r="20" spans="1:7" s="133" customFormat="1" ht="38.25">
      <c r="A20" s="140" t="s">
        <v>344</v>
      </c>
      <c r="B20" s="159" t="s">
        <v>488</v>
      </c>
      <c r="C20" s="159" t="s">
        <v>365</v>
      </c>
      <c r="D20" s="144" t="s">
        <v>333</v>
      </c>
      <c r="E20" s="159" t="s">
        <v>366</v>
      </c>
      <c r="F20" s="159" t="s">
        <v>334</v>
      </c>
      <c r="G20" s="144" t="s">
        <v>333</v>
      </c>
    </row>
    <row r="21" spans="1:7" s="133" customFormat="1" ht="12.75">
      <c r="A21" s="141" t="s">
        <v>633</v>
      </c>
      <c r="B21" s="160">
        <v>210000</v>
      </c>
      <c r="C21" s="160">
        <v>104390</v>
      </c>
      <c r="D21" s="145">
        <v>49.70952380952381</v>
      </c>
      <c r="E21" s="160">
        <v>25786.05</v>
      </c>
      <c r="F21" s="160">
        <v>8903.739</v>
      </c>
      <c r="G21" s="145">
        <v>34.529286183808686</v>
      </c>
    </row>
    <row r="22" spans="1:7" s="133" customFormat="1" ht="12.75">
      <c r="A22" s="141" t="s">
        <v>634</v>
      </c>
      <c r="B22" s="160">
        <v>173236</v>
      </c>
      <c r="C22" s="160">
        <v>85635</v>
      </c>
      <c r="D22" s="145">
        <v>49.43256597935764</v>
      </c>
      <c r="E22" s="160">
        <v>31812.696</v>
      </c>
      <c r="F22" s="160">
        <v>7070.528</v>
      </c>
      <c r="G22" s="145">
        <v>22.22549135728704</v>
      </c>
    </row>
    <row r="23" spans="1:7" s="133" customFormat="1" ht="12.75">
      <c r="A23" s="141" t="s">
        <v>635</v>
      </c>
      <c r="B23" s="160">
        <v>218750</v>
      </c>
      <c r="C23" s="160">
        <v>146018</v>
      </c>
      <c r="D23" s="145">
        <v>66.75108571428571</v>
      </c>
      <c r="E23" s="160">
        <v>87500</v>
      </c>
      <c r="F23" s="160">
        <v>11915.422</v>
      </c>
      <c r="G23" s="145">
        <v>13.617625142857143</v>
      </c>
    </row>
    <row r="24" spans="1:7" s="133" customFormat="1" ht="12.75">
      <c r="A24" s="141" t="s">
        <v>636</v>
      </c>
      <c r="B24" s="160">
        <v>263872</v>
      </c>
      <c r="C24" s="160">
        <v>161135</v>
      </c>
      <c r="D24" s="145">
        <v>61.06559240844046</v>
      </c>
      <c r="E24" s="160">
        <v>105548.8</v>
      </c>
      <c r="F24" s="160">
        <v>13983.725</v>
      </c>
      <c r="G24" s="145">
        <v>13.24858738327674</v>
      </c>
    </row>
    <row r="25" spans="1:7" s="133" customFormat="1" ht="12.75">
      <c r="A25" s="141" t="s">
        <v>637</v>
      </c>
      <c r="B25" s="160">
        <v>258972</v>
      </c>
      <c r="C25" s="160">
        <v>168639</v>
      </c>
      <c r="D25" s="145">
        <v>65.1186228627033</v>
      </c>
      <c r="E25" s="160">
        <v>103588.8</v>
      </c>
      <c r="F25" s="160">
        <v>14171.74</v>
      </c>
      <c r="G25" s="145">
        <v>13.68076471587662</v>
      </c>
    </row>
    <row r="26" spans="1:7" s="133" customFormat="1" ht="12.75">
      <c r="A26" s="141" t="s">
        <v>638</v>
      </c>
      <c r="B26" s="160">
        <v>233898</v>
      </c>
      <c r="C26" s="160">
        <v>107436</v>
      </c>
      <c r="D26" s="145">
        <v>45.93284252109894</v>
      </c>
      <c r="E26" s="160">
        <v>93559.2</v>
      </c>
      <c r="F26" s="160">
        <v>9140.953</v>
      </c>
      <c r="G26" s="145">
        <v>9.77023424740699</v>
      </c>
    </row>
    <row r="27" spans="1:7" s="133" customFormat="1" ht="12.75">
      <c r="A27" s="141" t="s">
        <v>639</v>
      </c>
      <c r="B27" s="160">
        <v>295246</v>
      </c>
      <c r="C27" s="160">
        <v>153092</v>
      </c>
      <c r="D27" s="145">
        <v>51.85235363053183</v>
      </c>
      <c r="E27" s="160">
        <v>118098.4</v>
      </c>
      <c r="F27" s="160">
        <v>12926.623</v>
      </c>
      <c r="G27" s="145">
        <v>10.945637705506595</v>
      </c>
    </row>
    <row r="28" spans="1:7" s="133" customFormat="1" ht="12.75">
      <c r="A28" s="141" t="s">
        <v>640</v>
      </c>
      <c r="B28" s="160">
        <v>258972</v>
      </c>
      <c r="C28" s="160">
        <v>120070</v>
      </c>
      <c r="D28" s="145">
        <v>46.36408569266175</v>
      </c>
      <c r="E28" s="160">
        <v>103588.8</v>
      </c>
      <c r="F28" s="160">
        <v>10091.158</v>
      </c>
      <c r="G28" s="145">
        <v>9.741553140880095</v>
      </c>
    </row>
    <row r="29" spans="1:7" s="133" customFormat="1" ht="12.75">
      <c r="A29" s="141" t="s">
        <v>641</v>
      </c>
      <c r="B29" s="160">
        <v>269486</v>
      </c>
      <c r="C29" s="160">
        <v>143780</v>
      </c>
      <c r="D29" s="145">
        <v>53.35342095693283</v>
      </c>
      <c r="E29" s="160">
        <v>107794.4</v>
      </c>
      <c r="F29" s="160">
        <v>12155.604</v>
      </c>
      <c r="G29" s="145">
        <v>11.276656301254981</v>
      </c>
    </row>
    <row r="30" spans="1:7" s="133" customFormat="1" ht="12.75">
      <c r="A30" s="141" t="s">
        <v>642</v>
      </c>
      <c r="B30" s="160">
        <v>306250</v>
      </c>
      <c r="C30" s="160">
        <v>179083</v>
      </c>
      <c r="D30" s="145">
        <v>58.47608163265306</v>
      </c>
      <c r="E30" s="160">
        <v>122500</v>
      </c>
      <c r="F30" s="160">
        <v>15658.058</v>
      </c>
      <c r="G30" s="145">
        <v>12.782088163265307</v>
      </c>
    </row>
    <row r="31" spans="1:7" s="133" customFormat="1" ht="12.75">
      <c r="A31" s="141" t="s">
        <v>643</v>
      </c>
      <c r="B31" s="160">
        <v>262500</v>
      </c>
      <c r="C31" s="160">
        <v>172757</v>
      </c>
      <c r="D31" s="145">
        <v>65.81219047619048</v>
      </c>
      <c r="E31" s="160">
        <v>105000</v>
      </c>
      <c r="F31" s="160">
        <v>14477.913</v>
      </c>
      <c r="G31" s="145">
        <v>13.788488571428571</v>
      </c>
    </row>
    <row r="32" spans="1:7" s="133" customFormat="1" ht="12.75">
      <c r="A32" s="141" t="s">
        <v>644</v>
      </c>
      <c r="B32" s="160">
        <v>157500</v>
      </c>
      <c r="C32" s="160">
        <v>102611</v>
      </c>
      <c r="D32" s="145">
        <v>65.14984126984127</v>
      </c>
      <c r="E32" s="160">
        <v>63000</v>
      </c>
      <c r="F32" s="160">
        <v>8539.091</v>
      </c>
      <c r="G32" s="145">
        <v>13.554112698412698</v>
      </c>
    </row>
    <row r="33" spans="1:7" s="133" customFormat="1" ht="12.75">
      <c r="A33" s="134"/>
      <c r="B33" s="161"/>
      <c r="C33" s="161"/>
      <c r="D33" s="146"/>
      <c r="E33" s="161"/>
      <c r="F33" s="161"/>
      <c r="G33" s="146"/>
    </row>
    <row r="34" spans="1:7" s="133" customFormat="1" ht="12.75">
      <c r="A34" s="234" t="s">
        <v>127</v>
      </c>
      <c r="B34" s="234"/>
      <c r="C34" s="161"/>
      <c r="D34" s="146"/>
      <c r="E34" s="161"/>
      <c r="F34" s="161"/>
      <c r="G34" s="146"/>
    </row>
    <row r="35" spans="1:7" s="133" customFormat="1" ht="38.25">
      <c r="A35" s="140" t="s">
        <v>344</v>
      </c>
      <c r="B35" s="159" t="s">
        <v>488</v>
      </c>
      <c r="C35" s="159" t="s">
        <v>365</v>
      </c>
      <c r="D35" s="144" t="s">
        <v>333</v>
      </c>
      <c r="E35" s="159" t="s">
        <v>366</v>
      </c>
      <c r="F35" s="159" t="s">
        <v>334</v>
      </c>
      <c r="G35" s="144" t="s">
        <v>333</v>
      </c>
    </row>
    <row r="36" spans="1:7" s="133" customFormat="1" ht="12.75">
      <c r="A36" s="141" t="s">
        <v>633</v>
      </c>
      <c r="B36" s="160">
        <v>0</v>
      </c>
      <c r="C36" s="160">
        <v>0</v>
      </c>
      <c r="D36" s="145">
        <v>0</v>
      </c>
      <c r="E36" s="160">
        <v>499313.512</v>
      </c>
      <c r="F36" s="160">
        <v>160923.756</v>
      </c>
      <c r="G36" s="145">
        <v>32.2290008446637</v>
      </c>
    </row>
    <row r="37" spans="1:7" s="133" customFormat="1" ht="12.75">
      <c r="A37" s="141" t="s">
        <v>634</v>
      </c>
      <c r="B37" s="160">
        <v>0</v>
      </c>
      <c r="C37" s="160">
        <v>0</v>
      </c>
      <c r="D37" s="145">
        <v>0</v>
      </c>
      <c r="E37" s="160">
        <v>1587270.747</v>
      </c>
      <c r="F37" s="160">
        <v>358168.824</v>
      </c>
      <c r="G37" s="145">
        <v>22.565074337629685</v>
      </c>
    </row>
    <row r="38" spans="1:7" s="133" customFormat="1" ht="12.75">
      <c r="A38" s="141" t="s">
        <v>635</v>
      </c>
      <c r="B38" s="160">
        <v>0</v>
      </c>
      <c r="C38" s="160">
        <v>0</v>
      </c>
      <c r="D38" s="145">
        <v>0</v>
      </c>
      <c r="E38" s="160">
        <v>3032010.482</v>
      </c>
      <c r="F38" s="160">
        <v>2045613.897</v>
      </c>
      <c r="G38" s="145">
        <v>67.46724357135649</v>
      </c>
    </row>
    <row r="39" spans="1:7" s="133" customFormat="1" ht="12.75">
      <c r="A39" s="141" t="s">
        <v>636</v>
      </c>
      <c r="B39" s="160">
        <v>0</v>
      </c>
      <c r="C39" s="160">
        <v>0</v>
      </c>
      <c r="D39" s="145">
        <v>0</v>
      </c>
      <c r="E39" s="160">
        <v>7236516.115</v>
      </c>
      <c r="F39" s="160">
        <v>5641838.728</v>
      </c>
      <c r="G39" s="145">
        <v>77.96346526895007</v>
      </c>
    </row>
    <row r="40" spans="1:7" s="133" customFormat="1" ht="12.75">
      <c r="A40" s="141" t="s">
        <v>637</v>
      </c>
      <c r="B40" s="160">
        <v>0</v>
      </c>
      <c r="C40" s="160">
        <v>0</v>
      </c>
      <c r="D40" s="145">
        <v>0</v>
      </c>
      <c r="E40" s="160">
        <v>7743834.452</v>
      </c>
      <c r="F40" s="160">
        <v>5954695.497</v>
      </c>
      <c r="G40" s="145">
        <v>76.89595553611146</v>
      </c>
    </row>
    <row r="41" spans="1:7" s="133" customFormat="1" ht="12.75">
      <c r="A41" s="141" t="s">
        <v>638</v>
      </c>
      <c r="B41" s="160">
        <v>0</v>
      </c>
      <c r="C41" s="160">
        <v>0</v>
      </c>
      <c r="D41" s="145">
        <v>0</v>
      </c>
      <c r="E41" s="160">
        <v>7033805.054</v>
      </c>
      <c r="F41" s="160">
        <v>5492141.858</v>
      </c>
      <c r="G41" s="145">
        <v>78.08208808512138</v>
      </c>
    </row>
    <row r="42" spans="1:7" s="133" customFormat="1" ht="12.75">
      <c r="A42" s="141" t="s">
        <v>639</v>
      </c>
      <c r="B42" s="160">
        <v>0</v>
      </c>
      <c r="C42" s="160">
        <v>0</v>
      </c>
      <c r="D42" s="145">
        <v>0</v>
      </c>
      <c r="E42" s="160">
        <v>7607079.136</v>
      </c>
      <c r="F42" s="160">
        <v>6256878.948</v>
      </c>
      <c r="G42" s="145">
        <v>82.25074087095707</v>
      </c>
    </row>
    <row r="43" spans="1:7" s="133" customFormat="1" ht="12.75">
      <c r="A43" s="141" t="s">
        <v>640</v>
      </c>
      <c r="B43" s="160">
        <v>0</v>
      </c>
      <c r="C43" s="160">
        <v>0</v>
      </c>
      <c r="D43" s="145">
        <v>0</v>
      </c>
      <c r="E43" s="160">
        <v>7593827.592</v>
      </c>
      <c r="F43" s="160">
        <v>6325098.074</v>
      </c>
      <c r="G43" s="145">
        <v>83.29262150570037</v>
      </c>
    </row>
    <row r="44" spans="1:7" s="133" customFormat="1" ht="12.75">
      <c r="A44" s="141" t="s">
        <v>641</v>
      </c>
      <c r="B44" s="160">
        <v>0</v>
      </c>
      <c r="C44" s="160">
        <v>0</v>
      </c>
      <c r="D44" s="145">
        <v>0</v>
      </c>
      <c r="E44" s="160">
        <v>8492433.586</v>
      </c>
      <c r="F44" s="160">
        <v>6692863.897</v>
      </c>
      <c r="G44" s="145">
        <v>78.80972902788857</v>
      </c>
    </row>
    <row r="45" spans="1:7" s="133" customFormat="1" ht="12.75">
      <c r="A45" s="141" t="s">
        <v>642</v>
      </c>
      <c r="B45" s="160">
        <v>0</v>
      </c>
      <c r="C45" s="160">
        <v>0</v>
      </c>
      <c r="D45" s="145">
        <v>0</v>
      </c>
      <c r="E45" s="160">
        <v>10780712.057</v>
      </c>
      <c r="F45" s="160">
        <v>8688513.71</v>
      </c>
      <c r="G45" s="145">
        <v>80.59313396055767</v>
      </c>
    </row>
    <row r="46" spans="1:7" s="133" customFormat="1" ht="12.75">
      <c r="A46" s="141" t="s">
        <v>643</v>
      </c>
      <c r="B46" s="160">
        <v>0</v>
      </c>
      <c r="C46" s="160">
        <v>0</v>
      </c>
      <c r="D46" s="145">
        <v>0</v>
      </c>
      <c r="E46" s="160">
        <v>9908523.919</v>
      </c>
      <c r="F46" s="160">
        <v>7708615.902</v>
      </c>
      <c r="G46" s="145">
        <v>77.79782301598338</v>
      </c>
    </row>
    <row r="47" spans="1:7" s="133" customFormat="1" ht="12.75">
      <c r="A47" s="141" t="s">
        <v>644</v>
      </c>
      <c r="B47" s="160">
        <v>0</v>
      </c>
      <c r="C47" s="160">
        <v>0</v>
      </c>
      <c r="D47" s="145">
        <v>0</v>
      </c>
      <c r="E47" s="160">
        <v>11045616.785</v>
      </c>
      <c r="F47" s="160">
        <v>8828857.533</v>
      </c>
      <c r="G47" s="145">
        <v>79.93086945574312</v>
      </c>
    </row>
    <row r="48" spans="1:7" s="133" customFormat="1" ht="12.75">
      <c r="A48" s="134"/>
      <c r="B48" s="161"/>
      <c r="C48" s="161"/>
      <c r="D48" s="146"/>
      <c r="E48" s="161"/>
      <c r="F48" s="161"/>
      <c r="G48" s="146"/>
    </row>
    <row r="49" spans="1:7" s="133" customFormat="1" ht="12.75">
      <c r="A49" s="234" t="s">
        <v>105</v>
      </c>
      <c r="B49" s="234"/>
      <c r="C49" s="161"/>
      <c r="D49" s="146"/>
      <c r="E49" s="161"/>
      <c r="F49" s="161"/>
      <c r="G49" s="146"/>
    </row>
    <row r="50" spans="1:7" s="133" customFormat="1" ht="38.25">
      <c r="A50" s="140" t="s">
        <v>344</v>
      </c>
      <c r="B50" s="159" t="s">
        <v>488</v>
      </c>
      <c r="C50" s="159" t="s">
        <v>365</v>
      </c>
      <c r="D50" s="144" t="s">
        <v>333</v>
      </c>
      <c r="E50" s="159" t="s">
        <v>366</v>
      </c>
      <c r="F50" s="159" t="s">
        <v>334</v>
      </c>
      <c r="G50" s="144" t="s">
        <v>333</v>
      </c>
    </row>
    <row r="51" spans="1:7" s="133" customFormat="1" ht="12.75">
      <c r="A51" s="141" t="s">
        <v>633</v>
      </c>
      <c r="B51" s="160">
        <v>1623330</v>
      </c>
      <c r="C51" s="160">
        <v>735040</v>
      </c>
      <c r="D51" s="145">
        <v>45.27976443483457</v>
      </c>
      <c r="E51" s="160">
        <v>156921.9</v>
      </c>
      <c r="F51" s="160">
        <v>61569.326</v>
      </c>
      <c r="G51" s="145">
        <v>39.2356490712896</v>
      </c>
    </row>
    <row r="52" spans="1:7" s="133" customFormat="1" ht="12.75">
      <c r="A52" s="141" t="s">
        <v>634</v>
      </c>
      <c r="B52" s="160">
        <v>2535270</v>
      </c>
      <c r="C52" s="160">
        <v>1192593</v>
      </c>
      <c r="D52" s="145">
        <v>47.04007857151309</v>
      </c>
      <c r="E52" s="160">
        <v>243398.1</v>
      </c>
      <c r="F52" s="160">
        <v>98275.521</v>
      </c>
      <c r="G52" s="145">
        <v>40.37645363706619</v>
      </c>
    </row>
    <row r="53" spans="1:7" s="133" customFormat="1" ht="12.75">
      <c r="A53" s="141" t="s">
        <v>635</v>
      </c>
      <c r="B53" s="160">
        <v>3164190</v>
      </c>
      <c r="C53" s="160">
        <v>1484268</v>
      </c>
      <c r="D53" s="145">
        <v>46.90830828742901</v>
      </c>
      <c r="E53" s="160">
        <v>298966.9</v>
      </c>
      <c r="F53" s="160">
        <v>121996.79</v>
      </c>
      <c r="G53" s="145">
        <v>40.80611933963258</v>
      </c>
    </row>
    <row r="54" spans="1:7" s="133" customFormat="1" ht="12.75">
      <c r="A54" s="141" t="s">
        <v>636</v>
      </c>
      <c r="B54" s="160">
        <v>2685780</v>
      </c>
      <c r="C54" s="160">
        <v>1198601</v>
      </c>
      <c r="D54" s="145">
        <v>44.62766868470239</v>
      </c>
      <c r="E54" s="160">
        <v>249663</v>
      </c>
      <c r="F54" s="160">
        <v>98674.994</v>
      </c>
      <c r="G54" s="145">
        <v>39.52327497466585</v>
      </c>
    </row>
    <row r="55" spans="1:7" s="133" customFormat="1" ht="12.75">
      <c r="A55" s="141" t="s">
        <v>637</v>
      </c>
      <c r="B55" s="160">
        <v>2860080</v>
      </c>
      <c r="C55" s="160">
        <v>1718491</v>
      </c>
      <c r="D55" s="145">
        <v>60.08541719112752</v>
      </c>
      <c r="E55" s="160">
        <v>266237.6</v>
      </c>
      <c r="F55" s="160">
        <v>140661.085</v>
      </c>
      <c r="G55" s="145">
        <v>52.832915035291784</v>
      </c>
    </row>
    <row r="56" spans="1:7" s="133" customFormat="1" ht="12.75">
      <c r="A56" s="141" t="s">
        <v>638</v>
      </c>
      <c r="B56" s="160">
        <v>3666989</v>
      </c>
      <c r="C56" s="160">
        <v>1797011</v>
      </c>
      <c r="D56" s="145">
        <v>49.00508291680177</v>
      </c>
      <c r="E56" s="160">
        <v>335084.75</v>
      </c>
      <c r="F56" s="160">
        <v>149015.822</v>
      </c>
      <c r="G56" s="145">
        <v>44.47108440476625</v>
      </c>
    </row>
    <row r="57" spans="1:7" s="133" customFormat="1" ht="12.75">
      <c r="A57" s="141" t="s">
        <v>639</v>
      </c>
      <c r="B57" s="160">
        <v>4620564</v>
      </c>
      <c r="C57" s="160">
        <v>2413854</v>
      </c>
      <c r="D57" s="145">
        <v>52.24154453871865</v>
      </c>
      <c r="E57" s="160">
        <v>427936.5</v>
      </c>
      <c r="F57" s="160">
        <v>201177.087</v>
      </c>
      <c r="G57" s="145">
        <v>47.01096704768114</v>
      </c>
    </row>
    <row r="58" spans="1:7" s="133" customFormat="1" ht="12.75">
      <c r="A58" s="141" t="s">
        <v>640</v>
      </c>
      <c r="B58" s="160">
        <v>4479658</v>
      </c>
      <c r="C58" s="160">
        <v>2338118</v>
      </c>
      <c r="D58" s="145">
        <v>52.19411839028783</v>
      </c>
      <c r="E58" s="160">
        <v>413346.8</v>
      </c>
      <c r="F58" s="160">
        <v>194165.735</v>
      </c>
      <c r="G58" s="145">
        <v>46.974050603512595</v>
      </c>
    </row>
    <row r="59" spans="1:7" s="133" customFormat="1" ht="12.75">
      <c r="A59" s="141" t="s">
        <v>641</v>
      </c>
      <c r="B59" s="160">
        <v>4634708</v>
      </c>
      <c r="C59" s="160">
        <v>2381810</v>
      </c>
      <c r="D59" s="145">
        <v>51.390724075820955</v>
      </c>
      <c r="E59" s="160">
        <v>423866.4</v>
      </c>
      <c r="F59" s="160">
        <v>196278.316</v>
      </c>
      <c r="G59" s="145">
        <v>46.30664662261505</v>
      </c>
    </row>
    <row r="60" spans="1:7" s="133" customFormat="1" ht="12.75">
      <c r="A60" s="141" t="s">
        <v>642</v>
      </c>
      <c r="B60" s="160">
        <v>3529732</v>
      </c>
      <c r="C60" s="160">
        <v>2097099</v>
      </c>
      <c r="D60" s="145">
        <v>59.41241431360795</v>
      </c>
      <c r="E60" s="160">
        <v>325100.45</v>
      </c>
      <c r="F60" s="160">
        <v>174786.815</v>
      </c>
      <c r="G60" s="145">
        <v>53.76394126799886</v>
      </c>
    </row>
    <row r="61" spans="1:7" s="133" customFormat="1" ht="12.75">
      <c r="A61" s="141" t="s">
        <v>643</v>
      </c>
      <c r="B61" s="160">
        <v>2912710</v>
      </c>
      <c r="C61" s="160">
        <v>1900540</v>
      </c>
      <c r="D61" s="145">
        <v>65.2498875617552</v>
      </c>
      <c r="E61" s="160">
        <v>271660.9</v>
      </c>
      <c r="F61" s="160">
        <v>158226.43</v>
      </c>
      <c r="G61" s="145">
        <v>58.244094015738</v>
      </c>
    </row>
    <row r="62" spans="1:7" s="133" customFormat="1" ht="12.75">
      <c r="A62" s="141" t="s">
        <v>644</v>
      </c>
      <c r="B62" s="160">
        <v>2600520</v>
      </c>
      <c r="C62" s="160">
        <v>1562326</v>
      </c>
      <c r="D62" s="145">
        <v>60.07744604925169</v>
      </c>
      <c r="E62" s="160">
        <v>239765.6</v>
      </c>
      <c r="F62" s="160">
        <v>131245.522</v>
      </c>
      <c r="G62" s="145">
        <v>54.73909601711004</v>
      </c>
    </row>
    <row r="63" spans="1:7" s="133" customFormat="1" ht="12.75">
      <c r="A63" s="134"/>
      <c r="B63" s="161"/>
      <c r="C63" s="161"/>
      <c r="D63" s="146"/>
      <c r="E63" s="161"/>
      <c r="F63" s="161"/>
      <c r="G63" s="146"/>
    </row>
    <row r="64" spans="1:7" s="133" customFormat="1" ht="12.75">
      <c r="A64" s="234" t="s">
        <v>115</v>
      </c>
      <c r="B64" s="234"/>
      <c r="C64" s="161"/>
      <c r="D64" s="146"/>
      <c r="E64" s="161"/>
      <c r="F64" s="161"/>
      <c r="G64" s="146"/>
    </row>
    <row r="65" spans="1:7" s="133" customFormat="1" ht="38.25">
      <c r="A65" s="140" t="s">
        <v>344</v>
      </c>
      <c r="B65" s="159" t="s">
        <v>488</v>
      </c>
      <c r="C65" s="159" t="s">
        <v>365</v>
      </c>
      <c r="D65" s="144" t="s">
        <v>333</v>
      </c>
      <c r="E65" s="159" t="s">
        <v>366</v>
      </c>
      <c r="F65" s="159" t="s">
        <v>334</v>
      </c>
      <c r="G65" s="144" t="s">
        <v>333</v>
      </c>
    </row>
    <row r="66" spans="1:7" s="133" customFormat="1" ht="12.75">
      <c r="A66" s="141" t="s">
        <v>633</v>
      </c>
      <c r="B66" s="160">
        <v>173435200</v>
      </c>
      <c r="C66" s="160">
        <v>127384157</v>
      </c>
      <c r="D66" s="145">
        <v>73.44769516222773</v>
      </c>
      <c r="E66" s="160">
        <v>23449344.082</v>
      </c>
      <c r="F66" s="160">
        <v>11676624.423</v>
      </c>
      <c r="G66" s="145">
        <v>49.79510037537945</v>
      </c>
    </row>
    <row r="67" spans="1:7" s="133" customFormat="1" ht="12.75">
      <c r="A67" s="141" t="s">
        <v>634</v>
      </c>
      <c r="B67" s="160">
        <v>145984400</v>
      </c>
      <c r="C67" s="160">
        <v>98953461</v>
      </c>
      <c r="D67" s="145">
        <v>67.78358578039845</v>
      </c>
      <c r="E67" s="160">
        <v>19371644.487</v>
      </c>
      <c r="F67" s="160">
        <v>9042908.108</v>
      </c>
      <c r="G67" s="145">
        <v>46.68115871147929</v>
      </c>
    </row>
    <row r="68" spans="1:7" s="133" customFormat="1" ht="12.75">
      <c r="A68" s="141" t="s">
        <v>635</v>
      </c>
      <c r="B68" s="160">
        <v>172564789</v>
      </c>
      <c r="C68" s="160">
        <v>122736700</v>
      </c>
      <c r="D68" s="145">
        <v>71.12499642090948</v>
      </c>
      <c r="E68" s="160">
        <v>23438782.068</v>
      </c>
      <c r="F68" s="160">
        <v>11155422.763</v>
      </c>
      <c r="G68" s="145">
        <v>47.59386699631479</v>
      </c>
    </row>
    <row r="69" spans="1:7" s="133" customFormat="1" ht="12.75">
      <c r="A69" s="141" t="s">
        <v>636</v>
      </c>
      <c r="B69" s="160">
        <v>152960089</v>
      </c>
      <c r="C69" s="160">
        <v>113382838</v>
      </c>
      <c r="D69" s="145">
        <v>74.12576623173905</v>
      </c>
      <c r="E69" s="160">
        <v>21033722.701</v>
      </c>
      <c r="F69" s="160">
        <v>10273601.562</v>
      </c>
      <c r="G69" s="145">
        <v>48.843477248616416</v>
      </c>
    </row>
    <row r="70" spans="1:7" s="133" customFormat="1" ht="12.75">
      <c r="A70" s="141" t="s">
        <v>637</v>
      </c>
      <c r="B70" s="160">
        <v>169714489</v>
      </c>
      <c r="C70" s="160">
        <v>117346193</v>
      </c>
      <c r="D70" s="145">
        <v>69.14329689317215</v>
      </c>
      <c r="E70" s="160">
        <v>24533655.091</v>
      </c>
      <c r="F70" s="160">
        <v>10613198.207</v>
      </c>
      <c r="G70" s="145">
        <v>43.2597514216028</v>
      </c>
    </row>
    <row r="71" spans="1:7" s="133" customFormat="1" ht="12.75">
      <c r="A71" s="141" t="s">
        <v>638</v>
      </c>
      <c r="B71" s="160">
        <v>160651018</v>
      </c>
      <c r="C71" s="160">
        <v>113519273</v>
      </c>
      <c r="D71" s="145">
        <v>70.66203153471459</v>
      </c>
      <c r="E71" s="160">
        <v>22845800.301</v>
      </c>
      <c r="F71" s="160">
        <v>10316028.589</v>
      </c>
      <c r="G71" s="145">
        <v>45.155032667200764</v>
      </c>
    </row>
    <row r="72" spans="1:7" s="133" customFormat="1" ht="12.75">
      <c r="A72" s="141" t="s">
        <v>639</v>
      </c>
      <c r="B72" s="160">
        <v>177778811</v>
      </c>
      <c r="C72" s="160">
        <v>135553108</v>
      </c>
      <c r="D72" s="145">
        <v>76.24818010510825</v>
      </c>
      <c r="E72" s="160">
        <v>24390932.586</v>
      </c>
      <c r="F72" s="160">
        <v>12343688.081</v>
      </c>
      <c r="G72" s="145">
        <v>50.607692171988035</v>
      </c>
    </row>
    <row r="73" spans="1:7" s="133" customFormat="1" ht="12.75">
      <c r="A73" s="141" t="s">
        <v>640</v>
      </c>
      <c r="B73" s="160">
        <v>175789862</v>
      </c>
      <c r="C73" s="160">
        <v>122353154</v>
      </c>
      <c r="D73" s="145">
        <v>69.6019398433796</v>
      </c>
      <c r="E73" s="160">
        <v>24054382.959</v>
      </c>
      <c r="F73" s="160">
        <v>11166730.623</v>
      </c>
      <c r="G73" s="145">
        <v>46.42285209324791</v>
      </c>
    </row>
    <row r="74" spans="1:7" s="133" customFormat="1" ht="12.75">
      <c r="A74" s="141" t="s">
        <v>641</v>
      </c>
      <c r="B74" s="160">
        <v>165614115</v>
      </c>
      <c r="C74" s="160">
        <v>105905204</v>
      </c>
      <c r="D74" s="145">
        <v>63.94696732219956</v>
      </c>
      <c r="E74" s="160">
        <v>22143431.169</v>
      </c>
      <c r="F74" s="160">
        <v>9749165.677</v>
      </c>
      <c r="G74" s="145">
        <v>44.02734879971301</v>
      </c>
    </row>
    <row r="75" spans="1:7" s="133" customFormat="1" ht="12.75">
      <c r="A75" s="141" t="s">
        <v>642</v>
      </c>
      <c r="B75" s="160">
        <v>167913709</v>
      </c>
      <c r="C75" s="160">
        <v>123390682</v>
      </c>
      <c r="D75" s="145">
        <v>73.4845789154714</v>
      </c>
      <c r="E75" s="160">
        <v>22986533.934</v>
      </c>
      <c r="F75" s="160">
        <v>11322234.038</v>
      </c>
      <c r="G75" s="145">
        <v>49.25594293819557</v>
      </c>
    </row>
    <row r="76" spans="1:7" s="133" customFormat="1" ht="12.75">
      <c r="A76" s="141" t="s">
        <v>643</v>
      </c>
      <c r="B76" s="160">
        <v>166202739</v>
      </c>
      <c r="C76" s="160">
        <v>123456342</v>
      </c>
      <c r="D76" s="145">
        <v>74.28057006930554</v>
      </c>
      <c r="E76" s="160">
        <v>22420806.068</v>
      </c>
      <c r="F76" s="160">
        <v>11306258.953</v>
      </c>
      <c r="G76" s="145">
        <v>50.42753110084124</v>
      </c>
    </row>
    <row r="77" spans="1:7" s="133" customFormat="1" ht="12.75">
      <c r="A77" s="141" t="s">
        <v>644</v>
      </c>
      <c r="B77" s="160">
        <v>180256752</v>
      </c>
      <c r="C77" s="160">
        <v>134369309</v>
      </c>
      <c r="D77" s="145">
        <v>74.54328756572735</v>
      </c>
      <c r="E77" s="160">
        <v>24232474.156</v>
      </c>
      <c r="F77" s="160">
        <v>12388950.815</v>
      </c>
      <c r="G77" s="145">
        <v>51.12540607799421</v>
      </c>
    </row>
    <row r="78" spans="1:7" s="133" customFormat="1" ht="12.75">
      <c r="A78" s="134"/>
      <c r="B78" s="161"/>
      <c r="C78" s="161"/>
      <c r="D78" s="146"/>
      <c r="E78" s="161"/>
      <c r="F78" s="161"/>
      <c r="G78" s="146"/>
    </row>
    <row r="79" spans="1:7" s="133" customFormat="1" ht="12.75">
      <c r="A79" s="234" t="s">
        <v>106</v>
      </c>
      <c r="B79" s="234"/>
      <c r="C79" s="161"/>
      <c r="D79" s="146"/>
      <c r="E79" s="161"/>
      <c r="F79" s="161"/>
      <c r="G79" s="146"/>
    </row>
    <row r="80" spans="1:7" s="133" customFormat="1" ht="38.25">
      <c r="A80" s="140" t="s">
        <v>344</v>
      </c>
      <c r="B80" s="159" t="s">
        <v>488</v>
      </c>
      <c r="C80" s="159" t="s">
        <v>365</v>
      </c>
      <c r="D80" s="144" t="s">
        <v>333</v>
      </c>
      <c r="E80" s="159" t="s">
        <v>366</v>
      </c>
      <c r="F80" s="159" t="s">
        <v>334</v>
      </c>
      <c r="G80" s="144" t="s">
        <v>333</v>
      </c>
    </row>
    <row r="81" spans="1:7" s="133" customFormat="1" ht="12.75">
      <c r="A81" s="141" t="s">
        <v>633</v>
      </c>
      <c r="B81" s="160">
        <v>84598212</v>
      </c>
      <c r="C81" s="160">
        <v>48108013</v>
      </c>
      <c r="D81" s="145">
        <v>56.86646545201215</v>
      </c>
      <c r="E81" s="160">
        <v>9059183.111</v>
      </c>
      <c r="F81" s="160">
        <v>4078625.976</v>
      </c>
      <c r="G81" s="145">
        <v>45.02200613483107</v>
      </c>
    </row>
    <row r="82" spans="1:7" s="133" customFormat="1" ht="12.75">
      <c r="A82" s="141" t="s">
        <v>634</v>
      </c>
      <c r="B82" s="160">
        <v>100261650</v>
      </c>
      <c r="C82" s="160">
        <v>62006960</v>
      </c>
      <c r="D82" s="145">
        <v>61.845142185471715</v>
      </c>
      <c r="E82" s="160">
        <v>10632558.792</v>
      </c>
      <c r="F82" s="160">
        <v>5159102.443</v>
      </c>
      <c r="G82" s="145">
        <v>48.521739159173414</v>
      </c>
    </row>
    <row r="83" spans="1:7" s="133" customFormat="1" ht="12.75">
      <c r="A83" s="141" t="s">
        <v>635</v>
      </c>
      <c r="B83" s="160">
        <v>137700454</v>
      </c>
      <c r="C83" s="160">
        <v>87575159</v>
      </c>
      <c r="D83" s="145">
        <v>63.598308107248506</v>
      </c>
      <c r="E83" s="160">
        <v>14363737.366</v>
      </c>
      <c r="F83" s="160">
        <v>7350110.204</v>
      </c>
      <c r="G83" s="145">
        <v>51.17129349216757</v>
      </c>
    </row>
    <row r="84" spans="1:7" s="133" customFormat="1" ht="12.75">
      <c r="A84" s="141" t="s">
        <v>636</v>
      </c>
      <c r="B84" s="160">
        <v>194820242</v>
      </c>
      <c r="C84" s="160">
        <v>145857640</v>
      </c>
      <c r="D84" s="145">
        <v>74.86780557433042</v>
      </c>
      <c r="E84" s="160">
        <v>20663990.496</v>
      </c>
      <c r="F84" s="160">
        <v>12283326.697</v>
      </c>
      <c r="G84" s="145">
        <v>59.443149179621074</v>
      </c>
    </row>
    <row r="85" spans="1:7" s="133" customFormat="1" ht="12.75">
      <c r="A85" s="141" t="s">
        <v>637</v>
      </c>
      <c r="B85" s="160">
        <v>214129290</v>
      </c>
      <c r="C85" s="160">
        <v>164141233</v>
      </c>
      <c r="D85" s="145">
        <v>76.65519882870764</v>
      </c>
      <c r="E85" s="160">
        <v>22687951.515</v>
      </c>
      <c r="F85" s="160">
        <v>13900927.677</v>
      </c>
      <c r="G85" s="145">
        <v>61.2700871994084</v>
      </c>
    </row>
    <row r="86" spans="1:7" s="133" customFormat="1" ht="12.75">
      <c r="A86" s="141" t="s">
        <v>638</v>
      </c>
      <c r="B86" s="160">
        <v>257904930</v>
      </c>
      <c r="C86" s="160">
        <v>188137054</v>
      </c>
      <c r="D86" s="145">
        <v>72.94821933027802</v>
      </c>
      <c r="E86" s="160">
        <v>27137126.006</v>
      </c>
      <c r="F86" s="160">
        <v>15954316.532</v>
      </c>
      <c r="G86" s="145">
        <v>58.791474559511244</v>
      </c>
    </row>
    <row r="87" spans="1:7" s="133" customFormat="1" ht="12.75">
      <c r="A87" s="141" t="s">
        <v>639</v>
      </c>
      <c r="B87" s="160">
        <v>303238288</v>
      </c>
      <c r="C87" s="160">
        <v>245546085</v>
      </c>
      <c r="D87" s="145">
        <v>80.97463107956868</v>
      </c>
      <c r="E87" s="160">
        <v>31634387.852</v>
      </c>
      <c r="F87" s="160">
        <v>20678876.335</v>
      </c>
      <c r="G87" s="145">
        <v>65.36834672365134</v>
      </c>
    </row>
    <row r="88" spans="1:7" s="133" customFormat="1" ht="12.75">
      <c r="A88" s="141" t="s">
        <v>640</v>
      </c>
      <c r="B88" s="160">
        <v>293299856</v>
      </c>
      <c r="C88" s="160">
        <v>221688858</v>
      </c>
      <c r="D88" s="145">
        <v>75.58437328383823</v>
      </c>
      <c r="E88" s="160">
        <v>30565218.12</v>
      </c>
      <c r="F88" s="160">
        <v>18640650.533</v>
      </c>
      <c r="G88" s="145">
        <v>60.98647966396387</v>
      </c>
    </row>
    <row r="89" spans="1:7" s="133" customFormat="1" ht="12.75">
      <c r="A89" s="141" t="s">
        <v>641</v>
      </c>
      <c r="B89" s="160">
        <v>282550764</v>
      </c>
      <c r="C89" s="160">
        <v>216568694</v>
      </c>
      <c r="D89" s="145">
        <v>76.64771134718998</v>
      </c>
      <c r="E89" s="160">
        <v>29426108.098</v>
      </c>
      <c r="F89" s="160">
        <v>18045220.503</v>
      </c>
      <c r="G89" s="145">
        <v>61.323843584420445</v>
      </c>
    </row>
    <row r="90" spans="1:7" s="133" customFormat="1" ht="12.75">
      <c r="A90" s="141" t="s">
        <v>642</v>
      </c>
      <c r="B90" s="160">
        <v>277080520</v>
      </c>
      <c r="C90" s="160">
        <v>231452436</v>
      </c>
      <c r="D90" s="145">
        <v>83.53255436361964</v>
      </c>
      <c r="E90" s="160">
        <v>28899120.027</v>
      </c>
      <c r="F90" s="160">
        <v>19214688.006</v>
      </c>
      <c r="G90" s="145">
        <v>66.48883422072373</v>
      </c>
    </row>
    <row r="91" spans="1:7" s="133" customFormat="1" ht="12.75">
      <c r="A91" s="141" t="s">
        <v>643</v>
      </c>
      <c r="B91" s="160">
        <v>265410792</v>
      </c>
      <c r="C91" s="160">
        <v>218039304</v>
      </c>
      <c r="D91" s="145">
        <v>82.15163458763952</v>
      </c>
      <c r="E91" s="160">
        <v>27875679.689</v>
      </c>
      <c r="F91" s="160">
        <v>18038815.161</v>
      </c>
      <c r="G91" s="145">
        <v>64.71166035143631</v>
      </c>
    </row>
    <row r="92" spans="1:7" s="133" customFormat="1" ht="12.75">
      <c r="A92" s="141" t="s">
        <v>644</v>
      </c>
      <c r="B92" s="160">
        <v>357093252</v>
      </c>
      <c r="C92" s="160">
        <v>281585822</v>
      </c>
      <c r="D92" s="145">
        <v>78.85498267550572</v>
      </c>
      <c r="E92" s="160">
        <v>36969883.067</v>
      </c>
      <c r="F92" s="160">
        <v>23384859.804</v>
      </c>
      <c r="G92" s="145">
        <v>63.25381057229731</v>
      </c>
    </row>
    <row r="93" spans="1:7" s="133" customFormat="1" ht="12.75">
      <c r="A93" s="134"/>
      <c r="B93" s="161"/>
      <c r="C93" s="161"/>
      <c r="D93" s="146"/>
      <c r="E93" s="161"/>
      <c r="F93" s="161"/>
      <c r="G93" s="146"/>
    </row>
    <row r="94" spans="1:7" s="133" customFormat="1" ht="12.75">
      <c r="A94" s="234" t="s">
        <v>107</v>
      </c>
      <c r="B94" s="234"/>
      <c r="C94" s="161"/>
      <c r="D94" s="146"/>
      <c r="E94" s="161"/>
      <c r="F94" s="161"/>
      <c r="G94" s="146"/>
    </row>
    <row r="95" spans="1:7" s="133" customFormat="1" ht="38.25">
      <c r="A95" s="140" t="s">
        <v>344</v>
      </c>
      <c r="B95" s="159" t="s">
        <v>488</v>
      </c>
      <c r="C95" s="159" t="s">
        <v>365</v>
      </c>
      <c r="D95" s="144" t="s">
        <v>333</v>
      </c>
      <c r="E95" s="159" t="s">
        <v>366</v>
      </c>
      <c r="F95" s="159" t="s">
        <v>334</v>
      </c>
      <c r="G95" s="144" t="s">
        <v>333</v>
      </c>
    </row>
    <row r="96" spans="1:7" s="133" customFormat="1" ht="12.75">
      <c r="A96" s="141" t="s">
        <v>636</v>
      </c>
      <c r="B96" s="160">
        <v>0</v>
      </c>
      <c r="C96" s="160">
        <v>0</v>
      </c>
      <c r="D96" s="145">
        <v>0</v>
      </c>
      <c r="E96" s="160">
        <v>9421367.5</v>
      </c>
      <c r="F96" s="160">
        <v>4718939.707</v>
      </c>
      <c r="G96" s="145">
        <v>50.08763013437275</v>
      </c>
    </row>
    <row r="97" spans="1:7" s="133" customFormat="1" ht="12.75">
      <c r="A97" s="141" t="s">
        <v>637</v>
      </c>
      <c r="B97" s="160">
        <v>0</v>
      </c>
      <c r="C97" s="160">
        <v>0</v>
      </c>
      <c r="D97" s="145">
        <v>0</v>
      </c>
      <c r="E97" s="160">
        <v>13064299.5</v>
      </c>
      <c r="F97" s="160">
        <v>5238320.949</v>
      </c>
      <c r="G97" s="145">
        <v>40.09645483862338</v>
      </c>
    </row>
    <row r="98" spans="1:7" s="133" customFormat="1" ht="12.75">
      <c r="A98" s="141" t="s">
        <v>638</v>
      </c>
      <c r="B98" s="160">
        <v>0</v>
      </c>
      <c r="C98" s="160">
        <v>0</v>
      </c>
      <c r="D98" s="145">
        <v>0</v>
      </c>
      <c r="E98" s="160">
        <v>14168790</v>
      </c>
      <c r="F98" s="160">
        <v>4116059.252</v>
      </c>
      <c r="G98" s="145">
        <v>29.050181786871004</v>
      </c>
    </row>
    <row r="99" spans="1:7" s="133" customFormat="1" ht="12.75">
      <c r="A99" s="141" t="s">
        <v>639</v>
      </c>
      <c r="B99" s="160">
        <v>0</v>
      </c>
      <c r="C99" s="160">
        <v>0</v>
      </c>
      <c r="D99" s="145">
        <v>0</v>
      </c>
      <c r="E99" s="160">
        <v>16692196.5</v>
      </c>
      <c r="F99" s="160">
        <v>5101110.233</v>
      </c>
      <c r="G99" s="145">
        <v>30.559850125176755</v>
      </c>
    </row>
    <row r="100" spans="1:7" s="133" customFormat="1" ht="12.75">
      <c r="A100" s="141" t="s">
        <v>640</v>
      </c>
      <c r="B100" s="160">
        <v>0</v>
      </c>
      <c r="C100" s="160">
        <v>0</v>
      </c>
      <c r="D100" s="145">
        <v>0</v>
      </c>
      <c r="E100" s="160">
        <v>13054599.5</v>
      </c>
      <c r="F100" s="160">
        <v>5098713.671</v>
      </c>
      <c r="G100" s="145">
        <v>39.056837178344686</v>
      </c>
    </row>
    <row r="101" spans="1:7" s="133" customFormat="1" ht="12.75">
      <c r="A101" s="141" t="s">
        <v>641</v>
      </c>
      <c r="B101" s="160">
        <v>0</v>
      </c>
      <c r="C101" s="160">
        <v>0</v>
      </c>
      <c r="D101" s="145">
        <v>0</v>
      </c>
      <c r="E101" s="160">
        <v>11589414.5</v>
      </c>
      <c r="F101" s="160">
        <v>4863989.011</v>
      </c>
      <c r="G101" s="145">
        <v>41.96923848914024</v>
      </c>
    </row>
    <row r="102" spans="1:7" s="133" customFormat="1" ht="12.75">
      <c r="A102" s="141" t="s">
        <v>642</v>
      </c>
      <c r="B102" s="160">
        <v>0</v>
      </c>
      <c r="C102" s="160">
        <v>0</v>
      </c>
      <c r="D102" s="145">
        <v>0</v>
      </c>
      <c r="E102" s="160">
        <v>7617652.5</v>
      </c>
      <c r="F102" s="160">
        <v>4432983.722</v>
      </c>
      <c r="G102" s="145">
        <v>58.19356713895783</v>
      </c>
    </row>
    <row r="103" spans="1:7" s="133" customFormat="1" ht="12.75">
      <c r="A103" s="141" t="s">
        <v>643</v>
      </c>
      <c r="B103" s="160">
        <v>0</v>
      </c>
      <c r="C103" s="160">
        <v>0</v>
      </c>
      <c r="D103" s="145">
        <v>0</v>
      </c>
      <c r="E103" s="160">
        <v>6190443</v>
      </c>
      <c r="F103" s="160">
        <v>4588539.67</v>
      </c>
      <c r="G103" s="145">
        <v>74.12296131310796</v>
      </c>
    </row>
    <row r="104" spans="1:7" s="133" customFormat="1" ht="12.75">
      <c r="A104" s="141" t="s">
        <v>644</v>
      </c>
      <c r="B104" s="160">
        <v>0</v>
      </c>
      <c r="C104" s="160">
        <v>0</v>
      </c>
      <c r="D104" s="145">
        <v>0</v>
      </c>
      <c r="E104" s="160">
        <v>5500918.5</v>
      </c>
      <c r="F104" s="160">
        <v>4040026.864</v>
      </c>
      <c r="G104" s="145">
        <v>73.44276894849469</v>
      </c>
    </row>
    <row r="105" spans="1:7" s="133" customFormat="1" ht="12.75">
      <c r="A105" s="134"/>
      <c r="B105" s="161"/>
      <c r="C105" s="161"/>
      <c r="D105" s="146"/>
      <c r="E105" s="161"/>
      <c r="F105" s="161"/>
      <c r="G105" s="146"/>
    </row>
    <row r="106" spans="1:7" s="133" customFormat="1" ht="12.75">
      <c r="A106" s="234" t="s">
        <v>108</v>
      </c>
      <c r="B106" s="234"/>
      <c r="C106" s="161"/>
      <c r="D106" s="146"/>
      <c r="E106" s="161"/>
      <c r="F106" s="161"/>
      <c r="G106" s="146"/>
    </row>
    <row r="107" spans="1:7" s="133" customFormat="1" ht="38.25">
      <c r="A107" s="140" t="s">
        <v>344</v>
      </c>
      <c r="B107" s="159" t="s">
        <v>488</v>
      </c>
      <c r="C107" s="159" t="s">
        <v>365</v>
      </c>
      <c r="D107" s="144" t="s">
        <v>333</v>
      </c>
      <c r="E107" s="159" t="s">
        <v>366</v>
      </c>
      <c r="F107" s="159" t="s">
        <v>334</v>
      </c>
      <c r="G107" s="144" t="s">
        <v>333</v>
      </c>
    </row>
    <row r="108" spans="1:7" s="133" customFormat="1" ht="12.75">
      <c r="A108" s="141" t="s">
        <v>636</v>
      </c>
      <c r="B108" s="160">
        <v>2336476</v>
      </c>
      <c r="C108" s="160">
        <v>1010919</v>
      </c>
      <c r="D108" s="145">
        <v>43.26682576666741</v>
      </c>
      <c r="E108" s="160">
        <v>182832.3</v>
      </c>
      <c r="F108" s="160">
        <v>81037.82</v>
      </c>
      <c r="G108" s="145">
        <v>44.32357958632036</v>
      </c>
    </row>
    <row r="109" spans="1:7" s="133" customFormat="1" ht="12.75">
      <c r="A109" s="141" t="s">
        <v>637</v>
      </c>
      <c r="B109" s="160">
        <v>2356456</v>
      </c>
      <c r="C109" s="160">
        <v>846193</v>
      </c>
      <c r="D109" s="145">
        <v>35.90956079807983</v>
      </c>
      <c r="E109" s="160">
        <v>159924.346</v>
      </c>
      <c r="F109" s="160">
        <v>73983.289</v>
      </c>
      <c r="G109" s="145">
        <v>46.26142976379594</v>
      </c>
    </row>
    <row r="110" spans="1:7" s="133" customFormat="1" ht="12.75">
      <c r="A110" s="141" t="s">
        <v>638</v>
      </c>
      <c r="B110" s="160">
        <v>445924</v>
      </c>
      <c r="C110" s="160">
        <v>107714</v>
      </c>
      <c r="D110" s="145">
        <v>24.155237215310233</v>
      </c>
      <c r="E110" s="160">
        <v>21156</v>
      </c>
      <c r="F110" s="160">
        <v>9404.312</v>
      </c>
      <c r="G110" s="145">
        <v>44.45222159198336</v>
      </c>
    </row>
    <row r="111" spans="1:7" s="133" customFormat="1" ht="12.75">
      <c r="A111" s="134"/>
      <c r="B111" s="161"/>
      <c r="C111" s="161"/>
      <c r="D111" s="146"/>
      <c r="E111" s="161"/>
      <c r="F111" s="161"/>
      <c r="G111" s="146"/>
    </row>
    <row r="112" spans="1:7" s="133" customFormat="1" ht="12.75">
      <c r="A112" s="234" t="s">
        <v>128</v>
      </c>
      <c r="B112" s="234"/>
      <c r="C112" s="161"/>
      <c r="D112" s="146"/>
      <c r="E112" s="161"/>
      <c r="F112" s="161"/>
      <c r="G112" s="146"/>
    </row>
    <row r="113" spans="1:7" s="133" customFormat="1" ht="38.25">
      <c r="A113" s="140" t="s">
        <v>344</v>
      </c>
      <c r="B113" s="159" t="s">
        <v>488</v>
      </c>
      <c r="C113" s="159" t="s">
        <v>365</v>
      </c>
      <c r="D113" s="144" t="s">
        <v>333</v>
      </c>
      <c r="E113" s="159" t="s">
        <v>366</v>
      </c>
      <c r="F113" s="159" t="s">
        <v>334</v>
      </c>
      <c r="G113" s="144" t="s">
        <v>333</v>
      </c>
    </row>
    <row r="114" spans="1:7" s="133" customFormat="1" ht="12.75">
      <c r="A114" s="141" t="s">
        <v>634</v>
      </c>
      <c r="B114" s="160">
        <v>44880</v>
      </c>
      <c r="C114" s="160">
        <v>7069</v>
      </c>
      <c r="D114" s="145">
        <v>15.750891265597147</v>
      </c>
      <c r="E114" s="160">
        <v>3668.192</v>
      </c>
      <c r="F114" s="160">
        <v>604.144</v>
      </c>
      <c r="G114" s="145">
        <v>16.469803107361884</v>
      </c>
    </row>
    <row r="115" spans="1:7" s="133" customFormat="1" ht="12.75">
      <c r="A115" s="141" t="s">
        <v>635</v>
      </c>
      <c r="B115" s="160">
        <v>342390</v>
      </c>
      <c r="C115" s="160">
        <v>168348</v>
      </c>
      <c r="D115" s="145">
        <v>49.168492070445986</v>
      </c>
      <c r="E115" s="160">
        <v>27984.676</v>
      </c>
      <c r="F115" s="160">
        <v>14176.195</v>
      </c>
      <c r="G115" s="145">
        <v>50.656991705031714</v>
      </c>
    </row>
    <row r="116" spans="1:7" s="133" customFormat="1" ht="12.75">
      <c r="A116" s="141" t="s">
        <v>636</v>
      </c>
      <c r="B116" s="160">
        <v>416880</v>
      </c>
      <c r="C116" s="160">
        <v>268454</v>
      </c>
      <c r="D116" s="145">
        <v>64.39598925350221</v>
      </c>
      <c r="E116" s="160">
        <v>34072.992</v>
      </c>
      <c r="F116" s="160">
        <v>22633.654</v>
      </c>
      <c r="G116" s="145">
        <v>66.42696361974903</v>
      </c>
    </row>
    <row r="117" spans="1:7" s="133" customFormat="1" ht="12.75">
      <c r="A117" s="141" t="s">
        <v>640</v>
      </c>
      <c r="B117" s="160">
        <v>581280</v>
      </c>
      <c r="C117" s="160">
        <v>255746</v>
      </c>
      <c r="D117" s="145">
        <v>43.99704101293697</v>
      </c>
      <c r="E117" s="160">
        <v>47509.952</v>
      </c>
      <c r="F117" s="160">
        <v>21616.9</v>
      </c>
      <c r="G117" s="145">
        <v>45.49973024599141</v>
      </c>
    </row>
    <row r="118" spans="1:7" s="133" customFormat="1" ht="12.75">
      <c r="A118" s="141" t="s">
        <v>641</v>
      </c>
      <c r="B118" s="160">
        <v>475050</v>
      </c>
      <c r="C118" s="160">
        <v>247813</v>
      </c>
      <c r="D118" s="145">
        <v>52.165666771918744</v>
      </c>
      <c r="E118" s="160">
        <v>38572.412</v>
      </c>
      <c r="F118" s="160">
        <v>20906.53</v>
      </c>
      <c r="G118" s="145">
        <v>54.2007328968694</v>
      </c>
    </row>
    <row r="119" spans="1:7" s="133" customFormat="1" ht="12.75">
      <c r="A119" s="141" t="s">
        <v>642</v>
      </c>
      <c r="B119" s="160">
        <v>588420</v>
      </c>
      <c r="C119" s="160">
        <v>316188</v>
      </c>
      <c r="D119" s="145">
        <v>53.73508718262465</v>
      </c>
      <c r="E119" s="160">
        <v>48093.528</v>
      </c>
      <c r="F119" s="160">
        <v>26912.773</v>
      </c>
      <c r="G119" s="145">
        <v>55.959240503212826</v>
      </c>
    </row>
    <row r="120" spans="1:7" s="133" customFormat="1" ht="12.75">
      <c r="A120" s="141" t="s">
        <v>643</v>
      </c>
      <c r="B120" s="160">
        <v>425310</v>
      </c>
      <c r="C120" s="160">
        <v>259333</v>
      </c>
      <c r="D120" s="145">
        <v>60.97505349039524</v>
      </c>
      <c r="E120" s="160">
        <v>34762.004</v>
      </c>
      <c r="F120" s="160">
        <v>22140.894</v>
      </c>
      <c r="G120" s="145">
        <v>63.69280090986699</v>
      </c>
    </row>
    <row r="121" spans="1:7" s="133" customFormat="1" ht="12.75">
      <c r="A121" s="141" t="s">
        <v>644</v>
      </c>
      <c r="B121" s="160">
        <v>490080</v>
      </c>
      <c r="C121" s="160">
        <v>266318</v>
      </c>
      <c r="D121" s="145">
        <v>54.341740124061374</v>
      </c>
      <c r="E121" s="160">
        <v>40055.872</v>
      </c>
      <c r="F121" s="160">
        <v>22531.311</v>
      </c>
      <c r="G121" s="145">
        <v>56.249707907994114</v>
      </c>
    </row>
    <row r="122" spans="1:7" s="133" customFormat="1" ht="12.75">
      <c r="A122" s="134"/>
      <c r="B122" s="161"/>
      <c r="C122" s="161"/>
      <c r="D122" s="146"/>
      <c r="E122" s="161"/>
      <c r="F122" s="161"/>
      <c r="G122" s="146"/>
    </row>
    <row r="123" spans="1:7" s="133" customFormat="1" ht="12.75">
      <c r="A123" s="234" t="s">
        <v>110</v>
      </c>
      <c r="B123" s="234"/>
      <c r="C123" s="161"/>
      <c r="D123" s="146"/>
      <c r="E123" s="161"/>
      <c r="F123" s="161"/>
      <c r="G123" s="146"/>
    </row>
    <row r="124" spans="1:7" s="133" customFormat="1" ht="38.25">
      <c r="A124" s="140" t="s">
        <v>344</v>
      </c>
      <c r="B124" s="159" t="s">
        <v>488</v>
      </c>
      <c r="C124" s="159" t="s">
        <v>365</v>
      </c>
      <c r="D124" s="144" t="s">
        <v>333</v>
      </c>
      <c r="E124" s="159" t="s">
        <v>366</v>
      </c>
      <c r="F124" s="159" t="s">
        <v>334</v>
      </c>
      <c r="G124" s="144" t="s">
        <v>333</v>
      </c>
    </row>
    <row r="125" spans="1:7" s="133" customFormat="1" ht="12.75">
      <c r="A125" s="141" t="s">
        <v>633</v>
      </c>
      <c r="B125" s="160">
        <v>2909741214</v>
      </c>
      <c r="C125" s="160">
        <v>2075981824</v>
      </c>
      <c r="D125" s="145">
        <v>71.34592636663255</v>
      </c>
      <c r="E125" s="160">
        <v>195783787.69099998</v>
      </c>
      <c r="F125" s="160">
        <v>184240934.808</v>
      </c>
      <c r="G125" s="145">
        <v>94.10428564125148</v>
      </c>
    </row>
    <row r="126" spans="1:7" s="133" customFormat="1" ht="12.75">
      <c r="A126" s="141" t="s">
        <v>634</v>
      </c>
      <c r="B126" s="160">
        <v>2627104473</v>
      </c>
      <c r="C126" s="160">
        <v>1574247670</v>
      </c>
      <c r="D126" s="145">
        <v>59.923299060973434</v>
      </c>
      <c r="E126" s="160">
        <v>158598663.60999998</v>
      </c>
      <c r="F126" s="160">
        <v>139286293.43</v>
      </c>
      <c r="G126" s="145">
        <v>87.82311922407504</v>
      </c>
    </row>
    <row r="127" spans="1:7" s="133" customFormat="1" ht="12.75">
      <c r="A127" s="141" t="s">
        <v>635</v>
      </c>
      <c r="B127" s="160">
        <v>2923727263</v>
      </c>
      <c r="C127" s="160">
        <v>1675781186</v>
      </c>
      <c r="D127" s="145">
        <v>57.316604295042964</v>
      </c>
      <c r="E127" s="160">
        <v>150057317.464</v>
      </c>
      <c r="F127" s="160">
        <v>146515536.13500002</v>
      </c>
      <c r="G127" s="145">
        <v>97.63971435125137</v>
      </c>
    </row>
    <row r="128" spans="1:7" s="133" customFormat="1" ht="12.75">
      <c r="A128" s="141" t="s">
        <v>636</v>
      </c>
      <c r="B128" s="160">
        <v>2753891286</v>
      </c>
      <c r="C128" s="160">
        <v>1679575178</v>
      </c>
      <c r="D128" s="145">
        <v>60.98916055758927</v>
      </c>
      <c r="E128" s="160">
        <v>154264091.74</v>
      </c>
      <c r="F128" s="160">
        <v>151793058.448</v>
      </c>
      <c r="G128" s="145">
        <v>98.39817985888465</v>
      </c>
    </row>
    <row r="129" spans="1:7" s="133" customFormat="1" ht="12.75">
      <c r="A129" s="141" t="s">
        <v>637</v>
      </c>
      <c r="B129" s="160">
        <v>2977762056</v>
      </c>
      <c r="C129" s="160">
        <v>1782106328</v>
      </c>
      <c r="D129" s="145">
        <v>59.84717027370168</v>
      </c>
      <c r="E129" s="160">
        <v>205924471.715</v>
      </c>
      <c r="F129" s="160">
        <v>160961735.31599998</v>
      </c>
      <c r="G129" s="145">
        <v>78.16542345621332</v>
      </c>
    </row>
    <row r="130" spans="1:7" s="133" customFormat="1" ht="12.75">
      <c r="A130" s="141" t="s">
        <v>638</v>
      </c>
      <c r="B130" s="160">
        <v>2982008216</v>
      </c>
      <c r="C130" s="160">
        <v>1934284406</v>
      </c>
      <c r="D130" s="145">
        <v>64.86516018371695</v>
      </c>
      <c r="E130" s="160">
        <v>220597544.899</v>
      </c>
      <c r="F130" s="160">
        <v>176598941.517</v>
      </c>
      <c r="G130" s="145">
        <v>80.05480822456812</v>
      </c>
    </row>
    <row r="131" spans="1:7" s="133" customFormat="1" ht="12.75">
      <c r="A131" s="141" t="s">
        <v>639</v>
      </c>
      <c r="B131" s="160">
        <v>3224599070</v>
      </c>
      <c r="C131" s="160">
        <v>2377801615</v>
      </c>
      <c r="D131" s="145">
        <v>73.7394498783379</v>
      </c>
      <c r="E131" s="160">
        <v>258269898.746</v>
      </c>
      <c r="F131" s="160">
        <v>217646096.667</v>
      </c>
      <c r="G131" s="145">
        <v>84.2707949024473</v>
      </c>
    </row>
    <row r="132" spans="1:7" s="133" customFormat="1" ht="12.75">
      <c r="A132" s="141" t="s">
        <v>640</v>
      </c>
      <c r="B132" s="160">
        <v>3142160628</v>
      </c>
      <c r="C132" s="160">
        <v>1941751161</v>
      </c>
      <c r="D132" s="145">
        <v>61.79668676696308</v>
      </c>
      <c r="E132" s="160">
        <v>277921056.137</v>
      </c>
      <c r="F132" s="160">
        <v>177768654.058</v>
      </c>
      <c r="G132" s="145">
        <v>63.96372283875091</v>
      </c>
    </row>
    <row r="133" spans="1:7" s="133" customFormat="1" ht="12.75">
      <c r="A133" s="141" t="s">
        <v>641</v>
      </c>
      <c r="B133" s="160">
        <v>3050825951</v>
      </c>
      <c r="C133" s="160">
        <v>2053849786</v>
      </c>
      <c r="D133" s="145">
        <v>67.32110644747823</v>
      </c>
      <c r="E133" s="160">
        <v>274231563.852</v>
      </c>
      <c r="F133" s="160">
        <v>187225557.652</v>
      </c>
      <c r="G133" s="145">
        <v>68.27279654542018</v>
      </c>
    </row>
    <row r="134" spans="1:7" s="133" customFormat="1" ht="12.75">
      <c r="A134" s="141" t="s">
        <v>642</v>
      </c>
      <c r="B134" s="160">
        <v>3145434843</v>
      </c>
      <c r="C134" s="160">
        <v>2318197813</v>
      </c>
      <c r="D134" s="145">
        <v>73.70039211459196</v>
      </c>
      <c r="E134" s="160">
        <v>296907764.328</v>
      </c>
      <c r="F134" s="160">
        <v>211795133.137</v>
      </c>
      <c r="G134" s="145">
        <v>71.33364586014181</v>
      </c>
    </row>
    <row r="135" spans="1:7" s="133" customFormat="1" ht="12.75">
      <c r="A135" s="141" t="s">
        <v>643</v>
      </c>
      <c r="B135" s="160">
        <v>3108089507</v>
      </c>
      <c r="C135" s="160">
        <v>2287596145</v>
      </c>
      <c r="D135" s="145">
        <v>73.60135993020486</v>
      </c>
      <c r="E135" s="160">
        <v>293791752.548</v>
      </c>
      <c r="F135" s="160">
        <v>208600394.429</v>
      </c>
      <c r="G135" s="145">
        <v>71.00280815232165</v>
      </c>
    </row>
    <row r="136" spans="1:7" s="133" customFormat="1" ht="12.75">
      <c r="A136" s="141" t="s">
        <v>644</v>
      </c>
      <c r="B136" s="160">
        <v>3355140067</v>
      </c>
      <c r="C136" s="160">
        <v>2613573442</v>
      </c>
      <c r="D136" s="145">
        <v>77.89759562368816</v>
      </c>
      <c r="E136" s="160">
        <v>324857965.567</v>
      </c>
      <c r="F136" s="160">
        <v>244123190.367</v>
      </c>
      <c r="G136" s="145">
        <v>75.14766951794232</v>
      </c>
    </row>
    <row r="137" spans="1:7" s="133" customFormat="1" ht="12.75">
      <c r="A137" s="134"/>
      <c r="B137" s="161"/>
      <c r="C137" s="161"/>
      <c r="D137" s="146"/>
      <c r="E137" s="161"/>
      <c r="F137" s="161"/>
      <c r="G137" s="146"/>
    </row>
    <row r="138" spans="1:7" s="133" customFormat="1" ht="12.75">
      <c r="A138" s="234" t="s">
        <v>113</v>
      </c>
      <c r="B138" s="234"/>
      <c r="C138" s="161"/>
      <c r="D138" s="146"/>
      <c r="E138" s="161"/>
      <c r="F138" s="161"/>
      <c r="G138" s="146"/>
    </row>
    <row r="139" spans="1:7" s="133" customFormat="1" ht="38.25">
      <c r="A139" s="140" t="s">
        <v>344</v>
      </c>
      <c r="B139" s="159" t="s">
        <v>488</v>
      </c>
      <c r="C139" s="159" t="s">
        <v>365</v>
      </c>
      <c r="D139" s="144" t="s">
        <v>333</v>
      </c>
      <c r="E139" s="159" t="s">
        <v>366</v>
      </c>
      <c r="F139" s="159" t="s">
        <v>334</v>
      </c>
      <c r="G139" s="144" t="s">
        <v>333</v>
      </c>
    </row>
    <row r="140" spans="1:7" s="133" customFormat="1" ht="12.75">
      <c r="A140" s="141" t="s">
        <v>635</v>
      </c>
      <c r="B140" s="160">
        <v>0</v>
      </c>
      <c r="C140" s="160">
        <v>0</v>
      </c>
      <c r="D140" s="145">
        <v>0</v>
      </c>
      <c r="E140" s="160">
        <v>6452712</v>
      </c>
      <c r="F140" s="160">
        <v>5286441.385</v>
      </c>
      <c r="G140" s="145">
        <v>81.92588457380401</v>
      </c>
    </row>
    <row r="141" spans="1:7" s="133" customFormat="1" ht="12.75">
      <c r="A141" s="141" t="s">
        <v>636</v>
      </c>
      <c r="B141" s="160">
        <v>0</v>
      </c>
      <c r="C141" s="160">
        <v>0</v>
      </c>
      <c r="D141" s="145">
        <v>0</v>
      </c>
      <c r="E141" s="160">
        <v>6072984</v>
      </c>
      <c r="F141" s="160">
        <v>4457475.694</v>
      </c>
      <c r="G141" s="145">
        <v>73.39844290714416</v>
      </c>
    </row>
    <row r="142" spans="1:7" s="133" customFormat="1" ht="12.75">
      <c r="A142" s="141" t="s">
        <v>637</v>
      </c>
      <c r="B142" s="160">
        <v>0</v>
      </c>
      <c r="C142" s="160">
        <v>0</v>
      </c>
      <c r="D142" s="145">
        <v>0</v>
      </c>
      <c r="E142" s="160">
        <v>8554752</v>
      </c>
      <c r="F142" s="160">
        <v>6829540.419</v>
      </c>
      <c r="G142" s="145">
        <v>79.83329521416869</v>
      </c>
    </row>
    <row r="143" spans="1:7" s="133" customFormat="1" ht="12.75">
      <c r="A143" s="141" t="s">
        <v>638</v>
      </c>
      <c r="B143" s="160">
        <v>0</v>
      </c>
      <c r="C143" s="160">
        <v>0</v>
      </c>
      <c r="D143" s="145">
        <v>0</v>
      </c>
      <c r="E143" s="160">
        <v>7858080</v>
      </c>
      <c r="F143" s="160">
        <v>6243106.085</v>
      </c>
      <c r="G143" s="145">
        <v>79.44823780109137</v>
      </c>
    </row>
    <row r="144" spans="1:7" s="133" customFormat="1" ht="12.75">
      <c r="A144" s="141" t="s">
        <v>639</v>
      </c>
      <c r="B144" s="160">
        <v>0</v>
      </c>
      <c r="C144" s="160">
        <v>0</v>
      </c>
      <c r="D144" s="145">
        <v>0</v>
      </c>
      <c r="E144" s="160">
        <v>8125416</v>
      </c>
      <c r="F144" s="160">
        <v>6808755.013</v>
      </c>
      <c r="G144" s="145">
        <v>83.79577135496817</v>
      </c>
    </row>
    <row r="145" spans="1:7" s="133" customFormat="1" ht="12.75">
      <c r="A145" s="141" t="s">
        <v>640</v>
      </c>
      <c r="B145" s="160">
        <v>0</v>
      </c>
      <c r="C145" s="160">
        <v>0</v>
      </c>
      <c r="D145" s="145">
        <v>0</v>
      </c>
      <c r="E145" s="160">
        <v>8720208</v>
      </c>
      <c r="F145" s="160">
        <v>7262076.095</v>
      </c>
      <c r="G145" s="145">
        <v>83.27870269837601</v>
      </c>
    </row>
    <row r="146" spans="1:7" s="133" customFormat="1" ht="12.75">
      <c r="A146" s="141" t="s">
        <v>641</v>
      </c>
      <c r="B146" s="160">
        <v>0</v>
      </c>
      <c r="C146" s="160">
        <v>0</v>
      </c>
      <c r="D146" s="145">
        <v>0</v>
      </c>
      <c r="E146" s="160">
        <v>13990536</v>
      </c>
      <c r="F146" s="160">
        <v>9401863.729</v>
      </c>
      <c r="G146" s="145">
        <v>67.20159777295166</v>
      </c>
    </row>
    <row r="147" spans="1:7" s="133" customFormat="1" ht="12.75">
      <c r="A147" s="141" t="s">
        <v>642</v>
      </c>
      <c r="B147" s="160">
        <v>0</v>
      </c>
      <c r="C147" s="160">
        <v>0</v>
      </c>
      <c r="D147" s="145">
        <v>0</v>
      </c>
      <c r="E147" s="160">
        <v>15277392</v>
      </c>
      <c r="F147" s="160">
        <v>10416761.307</v>
      </c>
      <c r="G147" s="145">
        <v>68.18415935782757</v>
      </c>
    </row>
    <row r="148" spans="1:7" s="133" customFormat="1" ht="12.75">
      <c r="A148" s="141" t="s">
        <v>643</v>
      </c>
      <c r="B148" s="160">
        <v>0</v>
      </c>
      <c r="C148" s="160">
        <v>0</v>
      </c>
      <c r="D148" s="145">
        <v>0</v>
      </c>
      <c r="E148" s="160">
        <v>11549232</v>
      </c>
      <c r="F148" s="160">
        <v>7727246.239</v>
      </c>
      <c r="G148" s="145">
        <v>66.90701372177821</v>
      </c>
    </row>
    <row r="149" spans="1:7" s="133" customFormat="1" ht="12.75">
      <c r="A149" s="141" t="s">
        <v>644</v>
      </c>
      <c r="B149" s="160">
        <v>0</v>
      </c>
      <c r="C149" s="160">
        <v>0</v>
      </c>
      <c r="D149" s="145">
        <v>0</v>
      </c>
      <c r="E149" s="160">
        <v>8234136</v>
      </c>
      <c r="F149" s="160">
        <v>5869902.497</v>
      </c>
      <c r="G149" s="145">
        <v>71.28741251055362</v>
      </c>
    </row>
    <row r="150" spans="1:7" s="133" customFormat="1" ht="12.75">
      <c r="A150" s="134"/>
      <c r="B150" s="161"/>
      <c r="C150" s="161"/>
      <c r="D150" s="146"/>
      <c r="E150" s="161"/>
      <c r="F150" s="161"/>
      <c r="G150" s="146"/>
    </row>
    <row r="151" spans="1:7" s="133" customFormat="1" ht="12.75">
      <c r="A151" s="234" t="s">
        <v>111</v>
      </c>
      <c r="B151" s="234"/>
      <c r="C151" s="161"/>
      <c r="D151" s="146"/>
      <c r="E151" s="161"/>
      <c r="F151" s="161"/>
      <c r="G151" s="146"/>
    </row>
    <row r="152" spans="1:7" s="133" customFormat="1" ht="38.25">
      <c r="A152" s="140" t="s">
        <v>344</v>
      </c>
      <c r="B152" s="159" t="s">
        <v>488</v>
      </c>
      <c r="C152" s="159" t="s">
        <v>365</v>
      </c>
      <c r="D152" s="144" t="s">
        <v>333</v>
      </c>
      <c r="E152" s="159" t="s">
        <v>366</v>
      </c>
      <c r="F152" s="159" t="s">
        <v>334</v>
      </c>
      <c r="G152" s="144" t="s">
        <v>333</v>
      </c>
    </row>
    <row r="153" spans="1:7" s="133" customFormat="1" ht="12.75">
      <c r="A153" s="141" t="s">
        <v>633</v>
      </c>
      <c r="B153" s="160">
        <v>0</v>
      </c>
      <c r="C153" s="160">
        <v>0</v>
      </c>
      <c r="D153" s="145">
        <v>0</v>
      </c>
      <c r="E153" s="160">
        <v>41355</v>
      </c>
      <c r="F153" s="160">
        <v>17100.12</v>
      </c>
      <c r="G153" s="145">
        <v>41.34958287994196</v>
      </c>
    </row>
    <row r="154" spans="1:7" s="133" customFormat="1" ht="12.75">
      <c r="A154" s="141" t="s">
        <v>634</v>
      </c>
      <c r="B154" s="160">
        <v>0</v>
      </c>
      <c r="C154" s="160">
        <v>0</v>
      </c>
      <c r="D154" s="145">
        <v>0</v>
      </c>
      <c r="E154" s="160">
        <v>36409.5</v>
      </c>
      <c r="F154" s="160">
        <v>15775.111</v>
      </c>
      <c r="G154" s="145">
        <v>43.326909185789425</v>
      </c>
    </row>
    <row r="155" spans="1:7" s="133" customFormat="1" ht="12.75">
      <c r="A155" s="141" t="s">
        <v>635</v>
      </c>
      <c r="B155" s="160">
        <v>0</v>
      </c>
      <c r="C155" s="160">
        <v>0</v>
      </c>
      <c r="D155" s="145">
        <v>0</v>
      </c>
      <c r="E155" s="160">
        <v>37431</v>
      </c>
      <c r="F155" s="160">
        <v>17039.605</v>
      </c>
      <c r="G155" s="145">
        <v>45.52270845021506</v>
      </c>
    </row>
    <row r="156" spans="1:7" s="133" customFormat="1" ht="12.75">
      <c r="A156" s="141" t="s">
        <v>636</v>
      </c>
      <c r="B156" s="160">
        <v>0</v>
      </c>
      <c r="C156" s="160">
        <v>0</v>
      </c>
      <c r="D156" s="145">
        <v>0</v>
      </c>
      <c r="E156" s="160">
        <v>40857</v>
      </c>
      <c r="F156" s="160">
        <v>19093.23</v>
      </c>
      <c r="G156" s="145">
        <v>46.731845216242014</v>
      </c>
    </row>
    <row r="157" spans="1:7" s="133" customFormat="1" ht="12.75">
      <c r="A157" s="141" t="s">
        <v>637</v>
      </c>
      <c r="B157" s="160">
        <v>0</v>
      </c>
      <c r="C157" s="160">
        <v>0</v>
      </c>
      <c r="D157" s="145">
        <v>0</v>
      </c>
      <c r="E157" s="160">
        <v>50260.5</v>
      </c>
      <c r="F157" s="160">
        <v>22318.29</v>
      </c>
      <c r="G157" s="145">
        <v>44.40522875816993</v>
      </c>
    </row>
    <row r="158" spans="1:7" s="133" customFormat="1" ht="12.75">
      <c r="A158" s="141" t="s">
        <v>638</v>
      </c>
      <c r="B158" s="160">
        <v>0</v>
      </c>
      <c r="C158" s="160">
        <v>0</v>
      </c>
      <c r="D158" s="145">
        <v>0</v>
      </c>
      <c r="E158" s="160">
        <v>40405.5</v>
      </c>
      <c r="F158" s="160">
        <v>19293.462</v>
      </c>
      <c r="G158" s="145">
        <v>47.74959349593496</v>
      </c>
    </row>
    <row r="159" spans="1:7" s="133" customFormat="1" ht="12.75">
      <c r="A159" s="141" t="s">
        <v>639</v>
      </c>
      <c r="B159" s="160">
        <v>0</v>
      </c>
      <c r="C159" s="160">
        <v>0</v>
      </c>
      <c r="D159" s="145">
        <v>0</v>
      </c>
      <c r="E159" s="160">
        <v>62086.5</v>
      </c>
      <c r="F159" s="160">
        <v>27367.992</v>
      </c>
      <c r="G159" s="145">
        <v>44.08042328042328</v>
      </c>
    </row>
    <row r="160" spans="1:7" s="133" customFormat="1" ht="12.75">
      <c r="A160" s="141" t="s">
        <v>640</v>
      </c>
      <c r="B160" s="160">
        <v>0</v>
      </c>
      <c r="C160" s="160">
        <v>0</v>
      </c>
      <c r="D160" s="145">
        <v>0</v>
      </c>
      <c r="E160" s="160">
        <v>67999.5</v>
      </c>
      <c r="F160" s="160">
        <v>28761.489</v>
      </c>
      <c r="G160" s="145">
        <v>42.29661835748792</v>
      </c>
    </row>
    <row r="161" spans="1:7" s="133" customFormat="1" ht="12.75">
      <c r="A161" s="141" t="s">
        <v>641</v>
      </c>
      <c r="B161" s="160">
        <v>0</v>
      </c>
      <c r="C161" s="160">
        <v>0</v>
      </c>
      <c r="D161" s="145">
        <v>0</v>
      </c>
      <c r="E161" s="160">
        <v>68985</v>
      </c>
      <c r="F161" s="160">
        <v>30724.605</v>
      </c>
      <c r="G161" s="145">
        <v>44.53809523809524</v>
      </c>
    </row>
    <row r="162" spans="1:7" s="133" customFormat="1" ht="12.75">
      <c r="A162" s="141" t="s">
        <v>642</v>
      </c>
      <c r="B162" s="160">
        <v>0</v>
      </c>
      <c r="C162" s="160">
        <v>0</v>
      </c>
      <c r="D162" s="145">
        <v>0</v>
      </c>
      <c r="E162" s="160">
        <v>52231.5</v>
      </c>
      <c r="F162" s="160">
        <v>22770.963</v>
      </c>
      <c r="G162" s="145">
        <v>43.59622641509434</v>
      </c>
    </row>
    <row r="163" spans="1:7" s="133" customFormat="1" ht="12.75">
      <c r="A163" s="141" t="s">
        <v>643</v>
      </c>
      <c r="B163" s="160">
        <v>0</v>
      </c>
      <c r="C163" s="160">
        <v>0</v>
      </c>
      <c r="D163" s="145">
        <v>0</v>
      </c>
      <c r="E163" s="160">
        <v>53217</v>
      </c>
      <c r="F163" s="160">
        <v>24798.465</v>
      </c>
      <c r="G163" s="145">
        <v>46.598765432098766</v>
      </c>
    </row>
    <row r="164" spans="1:7" s="133" customFormat="1" ht="12.75">
      <c r="A164" s="141" t="s">
        <v>644</v>
      </c>
      <c r="B164" s="160">
        <v>0</v>
      </c>
      <c r="C164" s="160">
        <v>0</v>
      </c>
      <c r="D164" s="145">
        <v>0</v>
      </c>
      <c r="E164" s="160">
        <v>71941.5</v>
      </c>
      <c r="F164" s="160">
        <v>35826.21</v>
      </c>
      <c r="G164" s="145">
        <v>49.79908675799087</v>
      </c>
    </row>
    <row r="165" spans="1:7" s="133" customFormat="1" ht="12.75">
      <c r="A165" s="134"/>
      <c r="B165" s="161"/>
      <c r="C165" s="161"/>
      <c r="D165" s="146"/>
      <c r="E165" s="161"/>
      <c r="F165" s="161"/>
      <c r="G165" s="146"/>
    </row>
    <row r="166" spans="1:7" s="133" customFormat="1" ht="12.75">
      <c r="A166" s="234" t="s">
        <v>112</v>
      </c>
      <c r="B166" s="234"/>
      <c r="C166" s="161"/>
      <c r="D166" s="146"/>
      <c r="E166" s="161"/>
      <c r="F166" s="161"/>
      <c r="G166" s="146"/>
    </row>
    <row r="167" spans="1:7" s="133" customFormat="1" ht="38.25">
      <c r="A167" s="140" t="s">
        <v>344</v>
      </c>
      <c r="B167" s="159" t="s">
        <v>488</v>
      </c>
      <c r="C167" s="159" t="s">
        <v>365</v>
      </c>
      <c r="D167" s="144" t="s">
        <v>333</v>
      </c>
      <c r="E167" s="159" t="s">
        <v>366</v>
      </c>
      <c r="F167" s="159" t="s">
        <v>334</v>
      </c>
      <c r="G167" s="144" t="s">
        <v>333</v>
      </c>
    </row>
    <row r="168" spans="1:7" s="133" customFormat="1" ht="12.75">
      <c r="A168" s="141" t="s">
        <v>633</v>
      </c>
      <c r="B168" s="160">
        <v>1662960</v>
      </c>
      <c r="C168" s="160">
        <v>1275106</v>
      </c>
      <c r="D168" s="145">
        <v>76.67688940203011</v>
      </c>
      <c r="E168" s="160">
        <v>221728</v>
      </c>
      <c r="F168" s="160">
        <v>112967.923</v>
      </c>
      <c r="G168" s="145">
        <v>50.94887564944437</v>
      </c>
    </row>
    <row r="169" spans="1:7" s="133" customFormat="1" ht="12.75">
      <c r="A169" s="141" t="s">
        <v>634</v>
      </c>
      <c r="B169" s="160">
        <v>1688262</v>
      </c>
      <c r="C169" s="160">
        <v>1048180</v>
      </c>
      <c r="D169" s="145">
        <v>62.086334940903726</v>
      </c>
      <c r="E169" s="160">
        <v>220852</v>
      </c>
      <c r="F169" s="160">
        <v>92294.054</v>
      </c>
      <c r="G169" s="145">
        <v>41.79000144893413</v>
      </c>
    </row>
    <row r="170" spans="1:7" s="133" customFormat="1" ht="12.75">
      <c r="A170" s="141" t="s">
        <v>635</v>
      </c>
      <c r="B170" s="160">
        <v>1445310</v>
      </c>
      <c r="C170" s="160">
        <v>955853</v>
      </c>
      <c r="D170" s="145">
        <v>66.13480844939839</v>
      </c>
      <c r="E170" s="160">
        <v>194108</v>
      </c>
      <c r="F170" s="160">
        <v>83664.191</v>
      </c>
      <c r="G170" s="145">
        <v>43.10187679024049</v>
      </c>
    </row>
    <row r="171" spans="1:7" s="133" customFormat="1" ht="12.75">
      <c r="A171" s="141" t="s">
        <v>636</v>
      </c>
      <c r="B171" s="160">
        <v>1278900</v>
      </c>
      <c r="C171" s="160">
        <v>938528</v>
      </c>
      <c r="D171" s="145">
        <v>73.3855657205411</v>
      </c>
      <c r="E171" s="160">
        <v>168000</v>
      </c>
      <c r="F171" s="160">
        <v>82998.867</v>
      </c>
      <c r="G171" s="145">
        <v>49.4040875</v>
      </c>
    </row>
    <row r="172" spans="1:7" s="133" customFormat="1" ht="12.75">
      <c r="A172" s="141" t="s">
        <v>637</v>
      </c>
      <c r="B172" s="160">
        <v>1506900</v>
      </c>
      <c r="C172" s="160">
        <v>1086200</v>
      </c>
      <c r="D172" s="145">
        <v>72.08175724998341</v>
      </c>
      <c r="E172" s="160">
        <v>197140</v>
      </c>
      <c r="F172" s="160">
        <v>96445.481</v>
      </c>
      <c r="G172" s="145">
        <v>48.92232981637415</v>
      </c>
    </row>
    <row r="173" spans="1:7" s="133" customFormat="1" ht="12.75">
      <c r="A173" s="141" t="s">
        <v>638</v>
      </c>
      <c r="B173" s="160">
        <v>1438920</v>
      </c>
      <c r="C173" s="160">
        <v>1080675</v>
      </c>
      <c r="D173" s="145">
        <v>75.10320240180135</v>
      </c>
      <c r="E173" s="160">
        <v>193676</v>
      </c>
      <c r="F173" s="160">
        <v>96071.742</v>
      </c>
      <c r="G173" s="145">
        <v>49.60436089138561</v>
      </c>
    </row>
    <row r="174" spans="1:7" s="133" customFormat="1" ht="12.75">
      <c r="A174" s="141" t="s">
        <v>639</v>
      </c>
      <c r="B174" s="160">
        <v>1740996</v>
      </c>
      <c r="C174" s="160">
        <v>1270914</v>
      </c>
      <c r="D174" s="145">
        <v>72.99924870591316</v>
      </c>
      <c r="E174" s="160">
        <v>216610</v>
      </c>
      <c r="F174" s="160">
        <v>112042.969</v>
      </c>
      <c r="G174" s="145">
        <v>51.72566779003739</v>
      </c>
    </row>
    <row r="175" spans="1:7" s="133" customFormat="1" ht="12.75">
      <c r="A175" s="141" t="s">
        <v>640</v>
      </c>
      <c r="B175" s="160">
        <v>1547730</v>
      </c>
      <c r="C175" s="160">
        <v>1150797</v>
      </c>
      <c r="D175" s="145">
        <v>74.35386016940939</v>
      </c>
      <c r="E175" s="160">
        <v>203564</v>
      </c>
      <c r="F175" s="160">
        <v>102346.561</v>
      </c>
      <c r="G175" s="145">
        <v>50.277338330942605</v>
      </c>
    </row>
    <row r="176" spans="1:7" s="133" customFormat="1" ht="12.75">
      <c r="A176" s="141" t="s">
        <v>641</v>
      </c>
      <c r="B176" s="160">
        <v>1403622</v>
      </c>
      <c r="C176" s="160">
        <v>1044247</v>
      </c>
      <c r="D176" s="145">
        <v>74.39659680455279</v>
      </c>
      <c r="E176" s="160">
        <v>177934</v>
      </c>
      <c r="F176" s="160">
        <v>91612.868</v>
      </c>
      <c r="G176" s="145">
        <v>51.48699405397507</v>
      </c>
    </row>
    <row r="177" spans="1:7" s="133" customFormat="1" ht="12.75">
      <c r="A177" s="141" t="s">
        <v>642</v>
      </c>
      <c r="B177" s="160">
        <v>1744386</v>
      </c>
      <c r="C177" s="160">
        <v>1158248</v>
      </c>
      <c r="D177" s="145">
        <v>66.3986067303911</v>
      </c>
      <c r="E177" s="160">
        <v>227880</v>
      </c>
      <c r="F177" s="160">
        <v>102771.891</v>
      </c>
      <c r="G177" s="145">
        <v>45.09912717219589</v>
      </c>
    </row>
    <row r="178" spans="1:7" s="133" customFormat="1" ht="12.75">
      <c r="A178" s="141" t="s">
        <v>643</v>
      </c>
      <c r="B178" s="160">
        <v>1533150</v>
      </c>
      <c r="C178" s="160">
        <v>956338</v>
      </c>
      <c r="D178" s="145">
        <v>62.377327723967</v>
      </c>
      <c r="E178" s="160">
        <v>180682</v>
      </c>
      <c r="F178" s="160">
        <v>84097.142</v>
      </c>
      <c r="G178" s="145">
        <v>46.54428332650735</v>
      </c>
    </row>
    <row r="179" spans="1:7" s="133" customFormat="1" ht="12.75">
      <c r="A179" s="141" t="s">
        <v>644</v>
      </c>
      <c r="B179" s="160">
        <v>1636506</v>
      </c>
      <c r="C179" s="160">
        <v>1179240</v>
      </c>
      <c r="D179" s="145">
        <v>72.05839758607668</v>
      </c>
      <c r="E179" s="160">
        <v>217726</v>
      </c>
      <c r="F179" s="160">
        <v>105447.003</v>
      </c>
      <c r="G179" s="145">
        <v>48.43105692475864</v>
      </c>
    </row>
    <row r="180" spans="1:7" s="133" customFormat="1" ht="12.75">
      <c r="A180" s="134"/>
      <c r="B180" s="161"/>
      <c r="C180" s="161"/>
      <c r="D180" s="146"/>
      <c r="E180" s="161"/>
      <c r="F180" s="161"/>
      <c r="G180" s="146"/>
    </row>
    <row r="181" spans="1:7" s="133" customFormat="1" ht="12.75">
      <c r="A181" s="234" t="s">
        <v>114</v>
      </c>
      <c r="B181" s="234"/>
      <c r="C181" s="161"/>
      <c r="D181" s="146"/>
      <c r="E181" s="161"/>
      <c r="F181" s="161"/>
      <c r="G181" s="146"/>
    </row>
    <row r="182" spans="1:7" s="133" customFormat="1" ht="38.25">
      <c r="A182" s="140" t="s">
        <v>344</v>
      </c>
      <c r="B182" s="159" t="s">
        <v>488</v>
      </c>
      <c r="C182" s="159" t="s">
        <v>365</v>
      </c>
      <c r="D182" s="144" t="s">
        <v>333</v>
      </c>
      <c r="E182" s="159" t="s">
        <v>366</v>
      </c>
      <c r="F182" s="159" t="s">
        <v>334</v>
      </c>
      <c r="G182" s="144" t="s">
        <v>333</v>
      </c>
    </row>
    <row r="183" spans="1:7" s="133" customFormat="1" ht="12.75">
      <c r="A183" s="141" t="s">
        <v>633</v>
      </c>
      <c r="B183" s="160">
        <v>1766387</v>
      </c>
      <c r="C183" s="160">
        <v>793291</v>
      </c>
      <c r="D183" s="145">
        <v>44.91037354781257</v>
      </c>
      <c r="E183" s="160">
        <v>157906.42</v>
      </c>
      <c r="F183" s="160">
        <v>65682.456</v>
      </c>
      <c r="G183" s="145">
        <v>41.59581098729235</v>
      </c>
    </row>
    <row r="184" spans="1:7" s="133" customFormat="1" ht="12.75">
      <c r="A184" s="141" t="s">
        <v>634</v>
      </c>
      <c r="B184" s="160">
        <v>2502571</v>
      </c>
      <c r="C184" s="160">
        <v>1020059</v>
      </c>
      <c r="D184" s="145">
        <v>40.760441961486805</v>
      </c>
      <c r="E184" s="160">
        <v>201159.525</v>
      </c>
      <c r="F184" s="160">
        <v>83136.475</v>
      </c>
      <c r="G184" s="145">
        <v>41.32862960379331</v>
      </c>
    </row>
    <row r="185" spans="1:7" s="133" customFormat="1" ht="12.75">
      <c r="A185" s="141" t="s">
        <v>635</v>
      </c>
      <c r="B185" s="160">
        <v>3740169</v>
      </c>
      <c r="C185" s="160">
        <v>1546044</v>
      </c>
      <c r="D185" s="145">
        <v>41.33620700027191</v>
      </c>
      <c r="E185" s="160">
        <v>298410.805</v>
      </c>
      <c r="F185" s="160">
        <v>126835.271</v>
      </c>
      <c r="G185" s="145">
        <v>42.50357858188144</v>
      </c>
    </row>
    <row r="186" spans="1:7" s="133" customFormat="1" ht="12.75">
      <c r="A186" s="141" t="s">
        <v>636</v>
      </c>
      <c r="B186" s="160">
        <v>3177566</v>
      </c>
      <c r="C186" s="160">
        <v>1389638</v>
      </c>
      <c r="D186" s="145">
        <v>43.732781632230456</v>
      </c>
      <c r="E186" s="160">
        <v>253767.905</v>
      </c>
      <c r="F186" s="160">
        <v>114055.537</v>
      </c>
      <c r="G186" s="145">
        <v>44.9448234992522</v>
      </c>
    </row>
    <row r="187" spans="1:7" s="133" customFormat="1" ht="12.75">
      <c r="A187" s="141" t="s">
        <v>637</v>
      </c>
      <c r="B187" s="160">
        <v>3279495</v>
      </c>
      <c r="C187" s="160">
        <v>1482848</v>
      </c>
      <c r="D187" s="145">
        <v>45.21574205784732</v>
      </c>
      <c r="E187" s="160">
        <v>261778.7</v>
      </c>
      <c r="F187" s="160">
        <v>122277.074</v>
      </c>
      <c r="G187" s="145">
        <v>46.710092914358576</v>
      </c>
    </row>
    <row r="188" spans="1:7" s="133" customFormat="1" ht="12.75">
      <c r="A188" s="141" t="s">
        <v>638</v>
      </c>
      <c r="B188" s="160">
        <v>3004486</v>
      </c>
      <c r="C188" s="160">
        <v>1170143</v>
      </c>
      <c r="D188" s="145">
        <v>38.946528624197285</v>
      </c>
      <c r="E188" s="160">
        <v>237991.267</v>
      </c>
      <c r="F188" s="160">
        <v>97205.766</v>
      </c>
      <c r="G188" s="145">
        <v>40.844257533197634</v>
      </c>
    </row>
    <row r="189" spans="1:7" s="133" customFormat="1" ht="12.75">
      <c r="A189" s="141" t="s">
        <v>639</v>
      </c>
      <c r="B189" s="160">
        <v>3433785</v>
      </c>
      <c r="C189" s="160">
        <v>1276077</v>
      </c>
      <c r="D189" s="145">
        <v>37.162402421817326</v>
      </c>
      <c r="E189" s="160">
        <v>259056.94</v>
      </c>
      <c r="F189" s="160">
        <v>106404.221</v>
      </c>
      <c r="G189" s="145">
        <v>41.073680944428666</v>
      </c>
    </row>
    <row r="190" spans="1:7" s="133" customFormat="1" ht="12.75">
      <c r="A190" s="141" t="s">
        <v>640</v>
      </c>
      <c r="B190" s="160">
        <v>3134867</v>
      </c>
      <c r="C190" s="160">
        <v>1287752</v>
      </c>
      <c r="D190" s="145">
        <v>41.078361538144996</v>
      </c>
      <c r="E190" s="160">
        <v>234104.496</v>
      </c>
      <c r="F190" s="160">
        <v>107215.395</v>
      </c>
      <c r="G190" s="145">
        <v>45.798093087456124</v>
      </c>
    </row>
    <row r="191" spans="1:7" s="133" customFormat="1" ht="12.75">
      <c r="A191" s="141" t="s">
        <v>641</v>
      </c>
      <c r="B191" s="160">
        <v>2937457</v>
      </c>
      <c r="C191" s="160">
        <v>1270871</v>
      </c>
      <c r="D191" s="145">
        <v>43.26432693312617</v>
      </c>
      <c r="E191" s="160">
        <v>215698.572</v>
      </c>
      <c r="F191" s="160">
        <v>105330.775</v>
      </c>
      <c r="G191" s="145">
        <v>48.83239329002141</v>
      </c>
    </row>
    <row r="192" spans="1:7" s="133" customFormat="1" ht="12.75">
      <c r="A192" s="141" t="s">
        <v>642</v>
      </c>
      <c r="B192" s="160">
        <v>3104030</v>
      </c>
      <c r="C192" s="160">
        <v>1484791</v>
      </c>
      <c r="D192" s="145">
        <v>47.834299281901274</v>
      </c>
      <c r="E192" s="160">
        <v>228409.781</v>
      </c>
      <c r="F192" s="160">
        <v>123837.693</v>
      </c>
      <c r="G192" s="145">
        <v>54.21733362635639</v>
      </c>
    </row>
    <row r="193" spans="1:7" s="133" customFormat="1" ht="12.75">
      <c r="A193" s="141" t="s">
        <v>643</v>
      </c>
      <c r="B193" s="160">
        <v>2940440</v>
      </c>
      <c r="C193" s="160">
        <v>1405884</v>
      </c>
      <c r="D193" s="145">
        <v>47.812028131844215</v>
      </c>
      <c r="E193" s="160">
        <v>212747.204</v>
      </c>
      <c r="F193" s="160">
        <v>116694.975</v>
      </c>
      <c r="G193" s="145">
        <v>54.85147292464534</v>
      </c>
    </row>
    <row r="194" spans="1:7" s="133" customFormat="1" ht="12.75">
      <c r="A194" s="141" t="s">
        <v>644</v>
      </c>
      <c r="B194" s="160">
        <v>3052217</v>
      </c>
      <c r="C194" s="160">
        <v>1307173</v>
      </c>
      <c r="D194" s="145">
        <v>42.82700083250962</v>
      </c>
      <c r="E194" s="160">
        <v>216732.715</v>
      </c>
      <c r="F194" s="160">
        <v>109066.243</v>
      </c>
      <c r="G194" s="145">
        <v>50.32292563676877</v>
      </c>
    </row>
    <row r="195" spans="1:7" s="133" customFormat="1" ht="12.75">
      <c r="A195" s="134"/>
      <c r="B195" s="161"/>
      <c r="C195" s="161"/>
      <c r="D195" s="146"/>
      <c r="E195" s="161"/>
      <c r="F195" s="161"/>
      <c r="G195" s="146"/>
    </row>
    <row r="196" spans="1:7" s="133" customFormat="1" ht="12.75">
      <c r="A196" s="234" t="s">
        <v>118</v>
      </c>
      <c r="B196" s="234"/>
      <c r="C196" s="161"/>
      <c r="D196" s="146"/>
      <c r="E196" s="161"/>
      <c r="F196" s="161"/>
      <c r="G196" s="146"/>
    </row>
    <row r="197" spans="1:7" s="133" customFormat="1" ht="38.25">
      <c r="A197" s="140" t="s">
        <v>344</v>
      </c>
      <c r="B197" s="159" t="s">
        <v>488</v>
      </c>
      <c r="C197" s="159" t="s">
        <v>365</v>
      </c>
      <c r="D197" s="144" t="s">
        <v>333</v>
      </c>
      <c r="E197" s="159" t="s">
        <v>366</v>
      </c>
      <c r="F197" s="159" t="s">
        <v>334</v>
      </c>
      <c r="G197" s="144" t="s">
        <v>333</v>
      </c>
    </row>
    <row r="198" spans="1:7" s="133" customFormat="1" ht="12.75">
      <c r="A198" s="141" t="s">
        <v>633</v>
      </c>
      <c r="B198" s="160">
        <v>8120835</v>
      </c>
      <c r="C198" s="160">
        <v>4345736</v>
      </c>
      <c r="D198" s="145">
        <v>53.51341333742158</v>
      </c>
      <c r="E198" s="160">
        <v>726363.575</v>
      </c>
      <c r="F198" s="160">
        <v>371080.656</v>
      </c>
      <c r="G198" s="145">
        <v>51.08745382778865</v>
      </c>
    </row>
    <row r="199" spans="1:7" s="133" customFormat="1" ht="12.75">
      <c r="A199" s="141" t="s">
        <v>634</v>
      </c>
      <c r="B199" s="160">
        <v>9880155</v>
      </c>
      <c r="C199" s="160">
        <v>5132672</v>
      </c>
      <c r="D199" s="145">
        <v>51.94930646330953</v>
      </c>
      <c r="E199" s="160">
        <v>883724.975</v>
      </c>
      <c r="F199" s="160">
        <v>432444.635</v>
      </c>
      <c r="G199" s="145">
        <v>48.93430051583639</v>
      </c>
    </row>
    <row r="200" spans="1:7" s="133" customFormat="1" ht="12.75">
      <c r="A200" s="141" t="s">
        <v>635</v>
      </c>
      <c r="B200" s="160">
        <v>12015045</v>
      </c>
      <c r="C200" s="160">
        <v>6536037</v>
      </c>
      <c r="D200" s="145">
        <v>54.398772538929315</v>
      </c>
      <c r="E200" s="160">
        <v>1074679.025</v>
      </c>
      <c r="F200" s="160">
        <v>550177.19</v>
      </c>
      <c r="G200" s="145">
        <v>51.19455923130164</v>
      </c>
    </row>
    <row r="201" spans="1:7" s="133" customFormat="1" ht="12.75">
      <c r="A201" s="141" t="s">
        <v>636</v>
      </c>
      <c r="B201" s="160">
        <v>11001555</v>
      </c>
      <c r="C201" s="160">
        <v>6120915</v>
      </c>
      <c r="D201" s="145">
        <v>55.63681679544392</v>
      </c>
      <c r="E201" s="160">
        <v>984027.975</v>
      </c>
      <c r="F201" s="160">
        <v>513100.103</v>
      </c>
      <c r="G201" s="145">
        <v>52.14283699607219</v>
      </c>
    </row>
    <row r="202" spans="1:7" s="133" customFormat="1" ht="12.75">
      <c r="A202" s="141" t="s">
        <v>637</v>
      </c>
      <c r="B202" s="160">
        <v>11297295</v>
      </c>
      <c r="C202" s="160">
        <v>6277441</v>
      </c>
      <c r="D202" s="145">
        <v>55.56587661028591</v>
      </c>
      <c r="E202" s="160">
        <v>1010480.275</v>
      </c>
      <c r="F202" s="160">
        <v>542114.742</v>
      </c>
      <c r="G202" s="145">
        <v>53.64921566628305</v>
      </c>
    </row>
    <row r="203" spans="1:7" s="133" customFormat="1" ht="12.75">
      <c r="A203" s="141" t="s">
        <v>638</v>
      </c>
      <c r="B203" s="160">
        <v>12047580</v>
      </c>
      <c r="C203" s="160">
        <v>6191318</v>
      </c>
      <c r="D203" s="145">
        <v>51.390553123531866</v>
      </c>
      <c r="E203" s="160">
        <v>1077589.1</v>
      </c>
      <c r="F203" s="160">
        <v>522070.493</v>
      </c>
      <c r="G203" s="145">
        <v>48.44801167717825</v>
      </c>
    </row>
    <row r="204" spans="1:7" s="133" customFormat="1" ht="12.75">
      <c r="A204" s="141" t="s">
        <v>639</v>
      </c>
      <c r="B204" s="160">
        <v>12327525</v>
      </c>
      <c r="C204" s="160">
        <v>5975877</v>
      </c>
      <c r="D204" s="145">
        <v>48.47588627887593</v>
      </c>
      <c r="E204" s="160">
        <v>1102628.625</v>
      </c>
      <c r="F204" s="160">
        <v>505754.649</v>
      </c>
      <c r="G204" s="145">
        <v>45.86808627428841</v>
      </c>
    </row>
    <row r="205" spans="1:7" s="133" customFormat="1" ht="12.75">
      <c r="A205" s="141" t="s">
        <v>640</v>
      </c>
      <c r="B205" s="160">
        <v>12453120</v>
      </c>
      <c r="C205" s="160">
        <v>6788573</v>
      </c>
      <c r="D205" s="145">
        <v>54.513029666461094</v>
      </c>
      <c r="E205" s="160">
        <v>1113862.4</v>
      </c>
      <c r="F205" s="160">
        <v>572292.378</v>
      </c>
      <c r="G205" s="145">
        <v>51.37909116960946</v>
      </c>
    </row>
    <row r="206" spans="1:7" s="133" customFormat="1" ht="12.75">
      <c r="A206" s="141" t="s">
        <v>641</v>
      </c>
      <c r="B206" s="160">
        <v>11981610</v>
      </c>
      <c r="C206" s="160">
        <v>6565246</v>
      </c>
      <c r="D206" s="145">
        <v>54.794355683418175</v>
      </c>
      <c r="E206" s="160">
        <v>1085001.35</v>
      </c>
      <c r="F206" s="160">
        <v>555678.318</v>
      </c>
      <c r="G206" s="145">
        <v>51.21452779759214</v>
      </c>
    </row>
    <row r="207" spans="1:7" s="133" customFormat="1" ht="12.75">
      <c r="A207" s="141" t="s">
        <v>642</v>
      </c>
      <c r="B207" s="160">
        <v>12390525</v>
      </c>
      <c r="C207" s="160">
        <v>8029293</v>
      </c>
      <c r="D207" s="145">
        <v>64.80187885501219</v>
      </c>
      <c r="E207" s="160">
        <v>1122030.875</v>
      </c>
      <c r="F207" s="160">
        <v>672937.973</v>
      </c>
      <c r="G207" s="145">
        <v>59.97499605347313</v>
      </c>
    </row>
    <row r="208" spans="1:7" s="133" customFormat="1" ht="12.75">
      <c r="A208" s="141" t="s">
        <v>643</v>
      </c>
      <c r="B208" s="160">
        <v>12054150</v>
      </c>
      <c r="C208" s="160">
        <v>8390146</v>
      </c>
      <c r="D208" s="145">
        <v>69.60379620296744</v>
      </c>
      <c r="E208" s="160">
        <v>1091570.25</v>
      </c>
      <c r="F208" s="160">
        <v>702476.398</v>
      </c>
      <c r="G208" s="145">
        <v>64.35466686637896</v>
      </c>
    </row>
    <row r="209" spans="1:7" s="133" customFormat="1" ht="12.75">
      <c r="A209" s="141" t="s">
        <v>644</v>
      </c>
      <c r="B209" s="160">
        <v>11704185</v>
      </c>
      <c r="C209" s="160">
        <v>7111735</v>
      </c>
      <c r="D209" s="145">
        <v>60.76232561259071</v>
      </c>
      <c r="E209" s="160">
        <v>1059878.975</v>
      </c>
      <c r="F209" s="160">
        <v>604058.824</v>
      </c>
      <c r="G209" s="145">
        <v>56.993188679867906</v>
      </c>
    </row>
    <row r="210" spans="1:7" s="133" customFormat="1" ht="12.75">
      <c r="A210" s="134"/>
      <c r="B210" s="161"/>
      <c r="C210" s="161"/>
      <c r="D210" s="146"/>
      <c r="E210" s="161"/>
      <c r="F210" s="161"/>
      <c r="G210" s="146"/>
    </row>
    <row r="211" spans="1:7" s="133" customFormat="1" ht="12.75">
      <c r="A211" s="234" t="s">
        <v>117</v>
      </c>
      <c r="B211" s="234"/>
      <c r="C211" s="161"/>
      <c r="D211" s="146"/>
      <c r="E211" s="161"/>
      <c r="F211" s="161"/>
      <c r="G211" s="146"/>
    </row>
    <row r="212" spans="1:7" s="133" customFormat="1" ht="38.25">
      <c r="A212" s="140" t="s">
        <v>344</v>
      </c>
      <c r="B212" s="159" t="s">
        <v>488</v>
      </c>
      <c r="C212" s="159" t="s">
        <v>365</v>
      </c>
      <c r="D212" s="144" t="s">
        <v>333</v>
      </c>
      <c r="E212" s="159" t="s">
        <v>366</v>
      </c>
      <c r="F212" s="159" t="s">
        <v>334</v>
      </c>
      <c r="G212" s="144" t="s">
        <v>333</v>
      </c>
    </row>
    <row r="213" spans="1:7" s="133" customFormat="1" ht="12.75">
      <c r="A213" s="141" t="s">
        <v>633</v>
      </c>
      <c r="B213" s="160">
        <v>18585210</v>
      </c>
      <c r="C213" s="160">
        <v>12275263</v>
      </c>
      <c r="D213" s="145">
        <v>66.0485568901293</v>
      </c>
      <c r="E213" s="160">
        <v>2044373.1</v>
      </c>
      <c r="F213" s="160">
        <v>1066601.084</v>
      </c>
      <c r="G213" s="145">
        <v>52.17252584667642</v>
      </c>
    </row>
    <row r="214" spans="1:7" s="133" customFormat="1" ht="12.75">
      <c r="A214" s="141" t="s">
        <v>634</v>
      </c>
      <c r="B214" s="160">
        <v>15888300</v>
      </c>
      <c r="C214" s="160">
        <v>10570825</v>
      </c>
      <c r="D214" s="145">
        <v>66.53213370845214</v>
      </c>
      <c r="E214" s="160">
        <v>1747713</v>
      </c>
      <c r="F214" s="160">
        <v>908894.974</v>
      </c>
      <c r="G214" s="145">
        <v>52.00481852569615</v>
      </c>
    </row>
    <row r="215" spans="1:7" s="133" customFormat="1" ht="12.75">
      <c r="A215" s="141" t="s">
        <v>635</v>
      </c>
      <c r="B215" s="160">
        <v>20546850</v>
      </c>
      <c r="C215" s="160">
        <v>13726221</v>
      </c>
      <c r="D215" s="145">
        <v>66.80450288000351</v>
      </c>
      <c r="E215" s="160">
        <v>2260153.5</v>
      </c>
      <c r="F215" s="160">
        <v>1169065.665</v>
      </c>
      <c r="G215" s="145">
        <v>51.72505606367001</v>
      </c>
    </row>
    <row r="216" spans="1:7" s="133" customFormat="1" ht="12.75">
      <c r="A216" s="141" t="s">
        <v>636</v>
      </c>
      <c r="B216" s="160">
        <v>19580220</v>
      </c>
      <c r="C216" s="160">
        <v>13849179</v>
      </c>
      <c r="D216" s="145">
        <v>70.73045655258214</v>
      </c>
      <c r="E216" s="160">
        <v>2153824.2</v>
      </c>
      <c r="F216" s="160">
        <v>1191029.079</v>
      </c>
      <c r="G216" s="145">
        <v>55.298342315960596</v>
      </c>
    </row>
    <row r="217" spans="1:7" s="133" customFormat="1" ht="12.75">
      <c r="A217" s="141" t="s">
        <v>637</v>
      </c>
      <c r="B217" s="160">
        <v>21471150</v>
      </c>
      <c r="C217" s="160">
        <v>13801168</v>
      </c>
      <c r="D217" s="145">
        <v>64.2777308155362</v>
      </c>
      <c r="E217" s="160">
        <v>2351636.7</v>
      </c>
      <c r="F217" s="160">
        <v>1187034.813</v>
      </c>
      <c r="G217" s="145">
        <v>50.476964107593666</v>
      </c>
    </row>
    <row r="218" spans="1:7" s="133" customFormat="1" ht="12.75">
      <c r="A218" s="141" t="s">
        <v>638</v>
      </c>
      <c r="B218" s="160">
        <v>30186990</v>
      </c>
      <c r="C218" s="160">
        <v>19037076</v>
      </c>
      <c r="D218" s="145">
        <v>63.06384306616857</v>
      </c>
      <c r="E218" s="160">
        <v>3275329.5</v>
      </c>
      <c r="F218" s="160">
        <v>1654461.487</v>
      </c>
      <c r="G218" s="145">
        <v>50.51282586988576</v>
      </c>
    </row>
    <row r="219" spans="1:7" s="133" customFormat="1" ht="12.75">
      <c r="A219" s="141" t="s">
        <v>639</v>
      </c>
      <c r="B219" s="160">
        <v>32690270</v>
      </c>
      <c r="C219" s="160">
        <v>22061174</v>
      </c>
      <c r="D219" s="145">
        <v>67.48544444570204</v>
      </c>
      <c r="E219" s="160">
        <v>3539962.7</v>
      </c>
      <c r="F219" s="160">
        <v>1930824.48</v>
      </c>
      <c r="G219" s="145">
        <v>54.543639118005395</v>
      </c>
    </row>
    <row r="220" spans="1:7" s="133" customFormat="1" ht="12.75">
      <c r="A220" s="141" t="s">
        <v>640</v>
      </c>
      <c r="B220" s="160">
        <v>33888760</v>
      </c>
      <c r="C220" s="160">
        <v>21699390</v>
      </c>
      <c r="D220" s="145">
        <v>64.03123041385993</v>
      </c>
      <c r="E220" s="160">
        <v>3656502.4</v>
      </c>
      <c r="F220" s="160">
        <v>1894231.904</v>
      </c>
      <c r="G220" s="145">
        <v>51.80447588383916</v>
      </c>
    </row>
    <row r="221" spans="1:7" s="133" customFormat="1" ht="12.75">
      <c r="A221" s="141" t="s">
        <v>641</v>
      </c>
      <c r="B221" s="160">
        <v>34904580</v>
      </c>
      <c r="C221" s="160">
        <v>20640268</v>
      </c>
      <c r="D221" s="145">
        <v>59.13340885350862</v>
      </c>
      <c r="E221" s="160">
        <v>4975200.507</v>
      </c>
      <c r="F221" s="160">
        <v>1800879.741</v>
      </c>
      <c r="G221" s="145">
        <v>36.197128908999765</v>
      </c>
    </row>
    <row r="222" spans="1:7" s="133" customFormat="1" ht="12.75">
      <c r="A222" s="141" t="s">
        <v>642</v>
      </c>
      <c r="B222" s="160">
        <v>36669330</v>
      </c>
      <c r="C222" s="160">
        <v>23031151</v>
      </c>
      <c r="D222" s="145">
        <v>62.80766787939676</v>
      </c>
      <c r="E222" s="160">
        <v>5235613.655</v>
      </c>
      <c r="F222" s="160">
        <v>2004470.557</v>
      </c>
      <c r="G222" s="145">
        <v>38.28530310073079</v>
      </c>
    </row>
    <row r="223" spans="1:7" s="133" customFormat="1" ht="12.75">
      <c r="A223" s="141" t="s">
        <v>643</v>
      </c>
      <c r="B223" s="160">
        <v>34742680</v>
      </c>
      <c r="C223" s="160">
        <v>22689943</v>
      </c>
      <c r="D223" s="145">
        <v>65.30855708310355</v>
      </c>
      <c r="E223" s="160">
        <v>5038687.621</v>
      </c>
      <c r="F223" s="160">
        <v>1971696.688</v>
      </c>
      <c r="G223" s="145">
        <v>39.13115549736517</v>
      </c>
    </row>
    <row r="224" spans="1:7" s="133" customFormat="1" ht="12.75">
      <c r="A224" s="141" t="s">
        <v>644</v>
      </c>
      <c r="B224" s="160">
        <v>39734300</v>
      </c>
      <c r="C224" s="160">
        <v>28439681</v>
      </c>
      <c r="D224" s="145">
        <v>71.57463702644819</v>
      </c>
      <c r="E224" s="160">
        <v>5893447.197</v>
      </c>
      <c r="F224" s="160">
        <v>2504273.908</v>
      </c>
      <c r="G224" s="145">
        <v>42.492514555399346</v>
      </c>
    </row>
    <row r="225" spans="1:7" s="133" customFormat="1" ht="12.75">
      <c r="A225" s="134"/>
      <c r="B225" s="161"/>
      <c r="C225" s="161"/>
      <c r="D225" s="146"/>
      <c r="E225" s="161"/>
      <c r="F225" s="161"/>
      <c r="G225" s="146"/>
    </row>
    <row r="226" spans="1:7" s="133" customFormat="1" ht="12.75">
      <c r="A226" s="234" t="s">
        <v>116</v>
      </c>
      <c r="B226" s="234"/>
      <c r="C226" s="161"/>
      <c r="D226" s="146"/>
      <c r="E226" s="161"/>
      <c r="F226" s="161"/>
      <c r="G226" s="146"/>
    </row>
    <row r="227" spans="1:7" s="133" customFormat="1" ht="38.25">
      <c r="A227" s="140" t="s">
        <v>344</v>
      </c>
      <c r="B227" s="159" t="s">
        <v>488</v>
      </c>
      <c r="C227" s="159" t="s">
        <v>365</v>
      </c>
      <c r="D227" s="144" t="s">
        <v>333</v>
      </c>
      <c r="E227" s="159" t="s">
        <v>366</v>
      </c>
      <c r="F227" s="159" t="s">
        <v>334</v>
      </c>
      <c r="G227" s="144" t="s">
        <v>333</v>
      </c>
    </row>
    <row r="228" spans="1:7" s="133" customFormat="1" ht="12.75">
      <c r="A228" s="141" t="s">
        <v>633</v>
      </c>
      <c r="B228" s="160">
        <v>2520</v>
      </c>
      <c r="C228" s="160">
        <v>700</v>
      </c>
      <c r="D228" s="145">
        <v>27.77777777777778</v>
      </c>
      <c r="E228" s="160">
        <v>298.62</v>
      </c>
      <c r="F228" s="160">
        <v>52.5</v>
      </c>
      <c r="G228" s="145">
        <v>17.58087201125176</v>
      </c>
    </row>
    <row r="229" spans="1:7" s="133" customFormat="1" ht="12.75">
      <c r="A229" s="141" t="s">
        <v>635</v>
      </c>
      <c r="B229" s="160">
        <v>2520</v>
      </c>
      <c r="C229" s="160">
        <v>840</v>
      </c>
      <c r="D229" s="145">
        <v>33.333333333333336</v>
      </c>
      <c r="E229" s="160">
        <v>302.82</v>
      </c>
      <c r="F229" s="160">
        <v>63</v>
      </c>
      <c r="G229" s="145">
        <v>20.804438280166437</v>
      </c>
    </row>
    <row r="230" spans="1:7" s="133" customFormat="1" ht="12.75">
      <c r="A230" s="141" t="s">
        <v>636</v>
      </c>
      <c r="B230" s="160">
        <v>19854</v>
      </c>
      <c r="C230" s="160">
        <v>6946</v>
      </c>
      <c r="D230" s="145">
        <v>34.98539337161277</v>
      </c>
      <c r="E230" s="160">
        <v>1738.364</v>
      </c>
      <c r="F230" s="160">
        <v>520.95</v>
      </c>
      <c r="G230" s="145">
        <v>29.967831823484612</v>
      </c>
    </row>
    <row r="231" spans="1:7" s="133" customFormat="1" ht="12.75">
      <c r="A231" s="141" t="s">
        <v>637</v>
      </c>
      <c r="B231" s="160">
        <v>20862</v>
      </c>
      <c r="C231" s="160">
        <v>9689</v>
      </c>
      <c r="D231" s="145">
        <v>46.443294027418276</v>
      </c>
      <c r="E231" s="160">
        <v>1652.586</v>
      </c>
      <c r="F231" s="160">
        <v>983.525</v>
      </c>
      <c r="G231" s="145">
        <v>59.5143006173355</v>
      </c>
    </row>
    <row r="232" spans="1:7" s="133" customFormat="1" ht="12.75">
      <c r="A232" s="141" t="s">
        <v>638</v>
      </c>
      <c r="B232" s="160">
        <v>2520</v>
      </c>
      <c r="C232" s="160">
        <v>1120</v>
      </c>
      <c r="D232" s="145">
        <v>44.44444444444444</v>
      </c>
      <c r="E232" s="160">
        <v>286.44</v>
      </c>
      <c r="F232" s="160">
        <v>89.6</v>
      </c>
      <c r="G232" s="145">
        <v>31.28054740957967</v>
      </c>
    </row>
    <row r="233" spans="1:7" s="133" customFormat="1" ht="12.75">
      <c r="A233" s="141" t="s">
        <v>639</v>
      </c>
      <c r="B233" s="160">
        <v>2610</v>
      </c>
      <c r="C233" s="160">
        <v>1160</v>
      </c>
      <c r="D233" s="145">
        <v>44.44444444444444</v>
      </c>
      <c r="E233" s="160">
        <v>291.16</v>
      </c>
      <c r="F233" s="160">
        <v>87</v>
      </c>
      <c r="G233" s="145">
        <v>29.8804780876494</v>
      </c>
    </row>
    <row r="234" spans="1:7" s="133" customFormat="1" ht="12.75">
      <c r="A234" s="141" t="s">
        <v>640</v>
      </c>
      <c r="B234" s="160">
        <v>8442</v>
      </c>
      <c r="C234" s="160">
        <v>2065</v>
      </c>
      <c r="D234" s="145">
        <v>24.461028192371476</v>
      </c>
      <c r="E234" s="160">
        <v>885.395</v>
      </c>
      <c r="F234" s="160">
        <v>169.435</v>
      </c>
      <c r="G234" s="145">
        <v>19.136656520536032</v>
      </c>
    </row>
    <row r="235" spans="1:7" s="133" customFormat="1" ht="12.75">
      <c r="A235" s="141" t="s">
        <v>641</v>
      </c>
      <c r="B235" s="160">
        <v>42831</v>
      </c>
      <c r="C235" s="160">
        <v>11694</v>
      </c>
      <c r="D235" s="145">
        <v>27.302654619317785</v>
      </c>
      <c r="E235" s="160">
        <v>3356.775</v>
      </c>
      <c r="F235" s="160">
        <v>877.05</v>
      </c>
      <c r="G235" s="145">
        <v>26.127756552047725</v>
      </c>
    </row>
    <row r="236" spans="1:7" s="133" customFormat="1" ht="12.75">
      <c r="A236" s="141" t="s">
        <v>642</v>
      </c>
      <c r="B236" s="160">
        <v>3060</v>
      </c>
      <c r="C236" s="160">
        <v>2890</v>
      </c>
      <c r="D236" s="145">
        <v>94.44444444444444</v>
      </c>
      <c r="E236" s="160">
        <v>399.84</v>
      </c>
      <c r="F236" s="160">
        <v>236.98</v>
      </c>
      <c r="G236" s="145">
        <v>59.2687074829932</v>
      </c>
    </row>
    <row r="237" spans="1:7" s="133" customFormat="1" ht="12.75">
      <c r="A237" s="141" t="s">
        <v>643</v>
      </c>
      <c r="B237" s="160">
        <v>7290</v>
      </c>
      <c r="C237" s="160">
        <v>3960</v>
      </c>
      <c r="D237" s="145">
        <v>54.32098765432099</v>
      </c>
      <c r="E237" s="160">
        <v>872.955</v>
      </c>
      <c r="F237" s="160">
        <v>297</v>
      </c>
      <c r="G237" s="145">
        <v>34.0223722872313</v>
      </c>
    </row>
    <row r="238" spans="1:7" s="133" customFormat="1" ht="12.75">
      <c r="A238" s="141" t="s">
        <v>644</v>
      </c>
      <c r="B238" s="160">
        <v>5166</v>
      </c>
      <c r="C238" s="160">
        <v>2296</v>
      </c>
      <c r="D238" s="145">
        <v>44.44444444444444</v>
      </c>
      <c r="E238" s="160">
        <v>597.744</v>
      </c>
      <c r="F238" s="160">
        <v>172.2</v>
      </c>
      <c r="G238" s="145">
        <v>28.80831928049466</v>
      </c>
    </row>
    <row r="239" spans="1:7" s="133" customFormat="1" ht="12.75">
      <c r="A239" s="134"/>
      <c r="B239" s="161"/>
      <c r="C239" s="161"/>
      <c r="D239" s="146"/>
      <c r="E239" s="161"/>
      <c r="F239" s="161"/>
      <c r="G239" s="146"/>
    </row>
    <row r="240" spans="1:7" s="133" customFormat="1" ht="12.75">
      <c r="A240" s="234" t="s">
        <v>119</v>
      </c>
      <c r="B240" s="234"/>
      <c r="C240" s="161"/>
      <c r="D240" s="146"/>
      <c r="E240" s="161"/>
      <c r="F240" s="161"/>
      <c r="G240" s="146"/>
    </row>
    <row r="241" spans="1:7" s="133" customFormat="1" ht="38.25">
      <c r="A241" s="140" t="s">
        <v>344</v>
      </c>
      <c r="B241" s="159" t="s">
        <v>488</v>
      </c>
      <c r="C241" s="159" t="s">
        <v>365</v>
      </c>
      <c r="D241" s="144" t="s">
        <v>333</v>
      </c>
      <c r="E241" s="159" t="s">
        <v>366</v>
      </c>
      <c r="F241" s="159" t="s">
        <v>334</v>
      </c>
      <c r="G241" s="144" t="s">
        <v>333</v>
      </c>
    </row>
    <row r="242" spans="1:7" s="133" customFormat="1" ht="12.75">
      <c r="A242" s="141" t="s">
        <v>633</v>
      </c>
      <c r="B242" s="160">
        <v>908780</v>
      </c>
      <c r="C242" s="160">
        <v>563237</v>
      </c>
      <c r="D242" s="145">
        <v>61.977266225048965</v>
      </c>
      <c r="E242" s="160">
        <v>102789.62</v>
      </c>
      <c r="F242" s="160">
        <v>48656.465</v>
      </c>
      <c r="G242" s="145">
        <v>47.33597127803372</v>
      </c>
    </row>
    <row r="243" spans="1:7" s="133" customFormat="1" ht="12.75">
      <c r="A243" s="141" t="s">
        <v>634</v>
      </c>
      <c r="B243" s="160">
        <v>853718</v>
      </c>
      <c r="C243" s="160">
        <v>471155</v>
      </c>
      <c r="D243" s="145">
        <v>55.18859857704769</v>
      </c>
      <c r="E243" s="160">
        <v>97971.438</v>
      </c>
      <c r="F243" s="160">
        <v>41076.641</v>
      </c>
      <c r="G243" s="145">
        <v>41.92715942374961</v>
      </c>
    </row>
    <row r="244" spans="1:7" s="133" customFormat="1" ht="12.75">
      <c r="A244" s="141" t="s">
        <v>635</v>
      </c>
      <c r="B244" s="160">
        <v>670460</v>
      </c>
      <c r="C244" s="160">
        <v>374271</v>
      </c>
      <c r="D244" s="145">
        <v>55.82301703308176</v>
      </c>
      <c r="E244" s="160">
        <v>79210.06</v>
      </c>
      <c r="F244" s="160">
        <v>31055.17</v>
      </c>
      <c r="G244" s="145">
        <v>39.206093266436106</v>
      </c>
    </row>
    <row r="245" spans="1:7" s="133" customFormat="1" ht="12.75">
      <c r="A245" s="141" t="s">
        <v>636</v>
      </c>
      <c r="B245" s="160">
        <v>543690</v>
      </c>
      <c r="C245" s="160">
        <v>323681</v>
      </c>
      <c r="D245" s="145">
        <v>59.53410951093454</v>
      </c>
      <c r="E245" s="160">
        <v>64233.09</v>
      </c>
      <c r="F245" s="160">
        <v>27352.53</v>
      </c>
      <c r="G245" s="145">
        <v>42.58323863915001</v>
      </c>
    </row>
    <row r="246" spans="1:7" s="133" customFormat="1" ht="12.75">
      <c r="A246" s="141" t="s">
        <v>637</v>
      </c>
      <c r="B246" s="160">
        <v>617960</v>
      </c>
      <c r="C246" s="160">
        <v>382510</v>
      </c>
      <c r="D246" s="145">
        <v>61.89882840313289</v>
      </c>
      <c r="E246" s="160">
        <v>73007.56</v>
      </c>
      <c r="F246" s="160">
        <v>33019.047</v>
      </c>
      <c r="G246" s="145">
        <v>45.22688746206557</v>
      </c>
    </row>
    <row r="247" spans="1:7" s="133" customFormat="1" ht="12.75">
      <c r="A247" s="141" t="s">
        <v>638</v>
      </c>
      <c r="B247" s="160">
        <v>714112</v>
      </c>
      <c r="C247" s="160">
        <v>460079</v>
      </c>
      <c r="D247" s="145">
        <v>64.42672858039074</v>
      </c>
      <c r="E247" s="160">
        <v>84367.232</v>
      </c>
      <c r="F247" s="160">
        <v>39181.754</v>
      </c>
      <c r="G247" s="145">
        <v>46.44191005341979</v>
      </c>
    </row>
    <row r="248" spans="1:7" s="133" customFormat="1" ht="12.75">
      <c r="A248" s="141" t="s">
        <v>639</v>
      </c>
      <c r="B248" s="160">
        <v>344470</v>
      </c>
      <c r="C248" s="160">
        <v>241511</v>
      </c>
      <c r="D248" s="145">
        <v>70.11089499811304</v>
      </c>
      <c r="E248" s="160">
        <v>40696.67</v>
      </c>
      <c r="F248" s="160">
        <v>20702.651</v>
      </c>
      <c r="G248" s="145">
        <v>50.87062651563384</v>
      </c>
    </row>
    <row r="249" spans="1:7" s="133" customFormat="1" ht="12.75">
      <c r="A249" s="141" t="s">
        <v>640</v>
      </c>
      <c r="B249" s="160">
        <v>491030</v>
      </c>
      <c r="C249" s="160">
        <v>269875</v>
      </c>
      <c r="D249" s="145">
        <v>54.96100034621102</v>
      </c>
      <c r="E249" s="160">
        <v>60908.51</v>
      </c>
      <c r="F249" s="160">
        <v>23619.013</v>
      </c>
      <c r="G249" s="145">
        <v>38.77785386639732</v>
      </c>
    </row>
    <row r="250" spans="1:7" s="133" customFormat="1" ht="12.75">
      <c r="A250" s="141" t="s">
        <v>641</v>
      </c>
      <c r="B250" s="160">
        <v>491568</v>
      </c>
      <c r="C250" s="160">
        <v>293586</v>
      </c>
      <c r="D250" s="145">
        <v>59.72439214920418</v>
      </c>
      <c r="E250" s="160">
        <v>57983.016</v>
      </c>
      <c r="F250" s="160">
        <v>25566.102</v>
      </c>
      <c r="G250" s="145">
        <v>44.09239767727846</v>
      </c>
    </row>
    <row r="251" spans="1:7" s="133" customFormat="1" ht="12.75">
      <c r="A251" s="141" t="s">
        <v>642</v>
      </c>
      <c r="B251" s="160">
        <v>369054</v>
      </c>
      <c r="C251" s="160">
        <v>250175</v>
      </c>
      <c r="D251" s="145">
        <v>67.78818275916261</v>
      </c>
      <c r="E251" s="160">
        <v>43601.094</v>
      </c>
      <c r="F251" s="160">
        <v>21409.494</v>
      </c>
      <c r="G251" s="145">
        <v>49.103111954025735</v>
      </c>
    </row>
    <row r="252" spans="1:7" s="133" customFormat="1" ht="12.75">
      <c r="A252" s="141" t="s">
        <v>643</v>
      </c>
      <c r="B252" s="160">
        <v>442512</v>
      </c>
      <c r="C252" s="160">
        <v>290296</v>
      </c>
      <c r="D252" s="145">
        <v>65.60183678634704</v>
      </c>
      <c r="E252" s="160">
        <v>52279.632</v>
      </c>
      <c r="F252" s="160">
        <v>24743.12</v>
      </c>
      <c r="G252" s="145">
        <v>47.3284127172127</v>
      </c>
    </row>
    <row r="253" spans="1:7" s="133" customFormat="1" ht="12.75">
      <c r="A253" s="141" t="s">
        <v>644</v>
      </c>
      <c r="B253" s="160">
        <v>487298</v>
      </c>
      <c r="C253" s="160">
        <v>349970</v>
      </c>
      <c r="D253" s="145">
        <v>71.81847657901325</v>
      </c>
      <c r="E253" s="160">
        <v>57570.778</v>
      </c>
      <c r="F253" s="160">
        <v>29944.81</v>
      </c>
      <c r="G253" s="145">
        <v>52.01390538790356</v>
      </c>
    </row>
    <row r="254" spans="1:7" s="133" customFormat="1" ht="12.75">
      <c r="A254" s="134"/>
      <c r="B254" s="161"/>
      <c r="C254" s="161"/>
      <c r="D254" s="146"/>
      <c r="E254" s="161"/>
      <c r="F254" s="161"/>
      <c r="G254" s="146"/>
    </row>
    <row r="255" spans="1:7" s="133" customFormat="1" ht="12.75">
      <c r="A255" s="234" t="s">
        <v>122</v>
      </c>
      <c r="B255" s="234"/>
      <c r="C255" s="161"/>
      <c r="D255" s="146"/>
      <c r="E255" s="161"/>
      <c r="F255" s="161"/>
      <c r="G255" s="146"/>
    </row>
    <row r="256" spans="1:7" s="133" customFormat="1" ht="38.25">
      <c r="A256" s="140" t="s">
        <v>344</v>
      </c>
      <c r="B256" s="159" t="s">
        <v>488</v>
      </c>
      <c r="C256" s="159" t="s">
        <v>365</v>
      </c>
      <c r="D256" s="144" t="s">
        <v>333</v>
      </c>
      <c r="E256" s="159" t="s">
        <v>366</v>
      </c>
      <c r="F256" s="159" t="s">
        <v>334</v>
      </c>
      <c r="G256" s="144" t="s">
        <v>333</v>
      </c>
    </row>
    <row r="257" spans="1:7" s="133" customFormat="1" ht="12.75">
      <c r="A257" s="141" t="s">
        <v>633</v>
      </c>
      <c r="B257" s="160">
        <v>1153665</v>
      </c>
      <c r="C257" s="160">
        <v>503644</v>
      </c>
      <c r="D257" s="145">
        <v>43.6560006587701</v>
      </c>
      <c r="E257" s="160">
        <v>167454.496</v>
      </c>
      <c r="F257" s="160">
        <v>53943.487</v>
      </c>
      <c r="G257" s="145">
        <v>32.213818254243826</v>
      </c>
    </row>
    <row r="258" spans="1:7" s="133" customFormat="1" ht="12.75">
      <c r="A258" s="141" t="s">
        <v>634</v>
      </c>
      <c r="B258" s="160">
        <v>1052316</v>
      </c>
      <c r="C258" s="160">
        <v>519708</v>
      </c>
      <c r="D258" s="145">
        <v>49.38706624245949</v>
      </c>
      <c r="E258" s="160">
        <v>153404.288</v>
      </c>
      <c r="F258" s="160">
        <v>54331.289</v>
      </c>
      <c r="G258" s="145">
        <v>35.4170601802213</v>
      </c>
    </row>
    <row r="259" spans="1:7" s="133" customFormat="1" ht="12.75">
      <c r="A259" s="141" t="s">
        <v>635</v>
      </c>
      <c r="B259" s="160">
        <v>1272231</v>
      </c>
      <c r="C259" s="160">
        <v>687169</v>
      </c>
      <c r="D259" s="145">
        <v>54.01291117729406</v>
      </c>
      <c r="E259" s="160">
        <v>185463.008</v>
      </c>
      <c r="F259" s="160">
        <v>70602.46</v>
      </c>
      <c r="G259" s="145">
        <v>38.0682168165848</v>
      </c>
    </row>
    <row r="260" spans="1:7" s="133" customFormat="1" ht="12.75">
      <c r="A260" s="141" t="s">
        <v>636</v>
      </c>
      <c r="B260" s="160">
        <v>1164789</v>
      </c>
      <c r="C260" s="160">
        <v>661280</v>
      </c>
      <c r="D260" s="145">
        <v>56.77251416350944</v>
      </c>
      <c r="E260" s="160">
        <v>169800.352</v>
      </c>
      <c r="F260" s="160">
        <v>68151.538</v>
      </c>
      <c r="G260" s="145">
        <v>40.13627604258441</v>
      </c>
    </row>
    <row r="261" spans="1:7" s="133" customFormat="1" ht="12.75">
      <c r="A261" s="141" t="s">
        <v>637</v>
      </c>
      <c r="B261" s="160">
        <v>1262763</v>
      </c>
      <c r="C261" s="160">
        <v>672789</v>
      </c>
      <c r="D261" s="145">
        <v>53.279118884541276</v>
      </c>
      <c r="E261" s="160">
        <v>184082.784</v>
      </c>
      <c r="F261" s="160">
        <v>68355.336</v>
      </c>
      <c r="G261" s="145">
        <v>37.132932539742555</v>
      </c>
    </row>
    <row r="262" spans="1:7" s="133" customFormat="1" ht="12.75">
      <c r="A262" s="141" t="s">
        <v>638</v>
      </c>
      <c r="B262" s="160">
        <v>1345887</v>
      </c>
      <c r="C262" s="160">
        <v>705061</v>
      </c>
      <c r="D262" s="145">
        <v>52.386344470226696</v>
      </c>
      <c r="E262" s="160">
        <v>196200.416</v>
      </c>
      <c r="F262" s="160">
        <v>71577.359</v>
      </c>
      <c r="G262" s="145">
        <v>36.481757000963746</v>
      </c>
    </row>
    <row r="263" spans="1:7" s="133" customFormat="1" ht="12.75">
      <c r="A263" s="141" t="s">
        <v>639</v>
      </c>
      <c r="B263" s="160">
        <v>1728434</v>
      </c>
      <c r="C263" s="160">
        <v>986716</v>
      </c>
      <c r="D263" s="145">
        <v>57.08728247650764</v>
      </c>
      <c r="E263" s="160">
        <v>227421.255</v>
      </c>
      <c r="F263" s="160">
        <v>96876.125</v>
      </c>
      <c r="G263" s="145">
        <v>42.59765649433251</v>
      </c>
    </row>
    <row r="264" spans="1:7" s="133" customFormat="1" ht="12.75">
      <c r="A264" s="141" t="s">
        <v>640</v>
      </c>
      <c r="B264" s="160">
        <v>1941053</v>
      </c>
      <c r="C264" s="160">
        <v>1261083</v>
      </c>
      <c r="D264" s="145">
        <v>64.96901424123917</v>
      </c>
      <c r="E264" s="160">
        <v>234194.422</v>
      </c>
      <c r="F264" s="160">
        <v>121975.494</v>
      </c>
      <c r="G264" s="145">
        <v>52.08300563196163</v>
      </c>
    </row>
    <row r="265" spans="1:7" s="133" customFormat="1" ht="12.75">
      <c r="A265" s="141" t="s">
        <v>641</v>
      </c>
      <c r="B265" s="160">
        <v>1759007</v>
      </c>
      <c r="C265" s="160">
        <v>1110174</v>
      </c>
      <c r="D265" s="145">
        <v>63.113677205377805</v>
      </c>
      <c r="E265" s="160">
        <v>207344.149</v>
      </c>
      <c r="F265" s="160">
        <v>109066.221</v>
      </c>
      <c r="G265" s="145">
        <v>52.601542665185114</v>
      </c>
    </row>
    <row r="266" spans="1:7" s="133" customFormat="1" ht="12.75">
      <c r="A266" s="141" t="s">
        <v>642</v>
      </c>
      <c r="B266" s="160">
        <v>1795925</v>
      </c>
      <c r="C266" s="160">
        <v>1197738</v>
      </c>
      <c r="D266" s="145">
        <v>66.69198323983463</v>
      </c>
      <c r="E266" s="160">
        <v>212390.971</v>
      </c>
      <c r="F266" s="160">
        <v>115093.709</v>
      </c>
      <c r="G266" s="145">
        <v>54.189548857987944</v>
      </c>
    </row>
    <row r="267" spans="1:7" s="133" customFormat="1" ht="12.75">
      <c r="A267" s="141" t="s">
        <v>643</v>
      </c>
      <c r="B267" s="160">
        <v>1720844</v>
      </c>
      <c r="C267" s="160">
        <v>1110166</v>
      </c>
      <c r="D267" s="145">
        <v>64.51287856423941</v>
      </c>
      <c r="E267" s="160">
        <v>205321.343</v>
      </c>
      <c r="F267" s="160">
        <v>107676.491</v>
      </c>
      <c r="G267" s="145">
        <v>52.44291188958373</v>
      </c>
    </row>
    <row r="268" spans="1:7" s="133" customFormat="1" ht="12.75">
      <c r="A268" s="141" t="s">
        <v>644</v>
      </c>
      <c r="B268" s="160">
        <v>1798803</v>
      </c>
      <c r="C268" s="160">
        <v>1098227</v>
      </c>
      <c r="D268" s="145">
        <v>61.053211496756454</v>
      </c>
      <c r="E268" s="160">
        <v>215916.404</v>
      </c>
      <c r="F268" s="160">
        <v>106460.811</v>
      </c>
      <c r="G268" s="145">
        <v>49.30649502665856</v>
      </c>
    </row>
    <row r="269" spans="1:7" s="133" customFormat="1" ht="12.75">
      <c r="A269" s="134"/>
      <c r="B269" s="161"/>
      <c r="C269" s="161"/>
      <c r="D269" s="146"/>
      <c r="E269" s="161"/>
      <c r="F269" s="161"/>
      <c r="G269" s="146"/>
    </row>
    <row r="270" spans="1:7" s="133" customFormat="1" ht="12.75">
      <c r="A270" s="234" t="s">
        <v>121</v>
      </c>
      <c r="B270" s="234"/>
      <c r="C270" s="161"/>
      <c r="D270" s="146"/>
      <c r="E270" s="161"/>
      <c r="F270" s="161"/>
      <c r="G270" s="146"/>
    </row>
    <row r="271" spans="1:7" s="133" customFormat="1" ht="38.25">
      <c r="A271" s="140" t="s">
        <v>344</v>
      </c>
      <c r="B271" s="159" t="s">
        <v>488</v>
      </c>
      <c r="C271" s="159" t="s">
        <v>365</v>
      </c>
      <c r="D271" s="144" t="s">
        <v>333</v>
      </c>
      <c r="E271" s="159" t="s">
        <v>366</v>
      </c>
      <c r="F271" s="159" t="s">
        <v>334</v>
      </c>
      <c r="G271" s="144" t="s">
        <v>333</v>
      </c>
    </row>
    <row r="272" spans="1:7" s="133" customFormat="1" ht="12.75">
      <c r="A272" s="141" t="s">
        <v>642</v>
      </c>
      <c r="B272" s="160">
        <v>0</v>
      </c>
      <c r="C272" s="160">
        <v>0</v>
      </c>
      <c r="D272" s="145">
        <v>0</v>
      </c>
      <c r="E272" s="160">
        <v>22218</v>
      </c>
      <c r="F272" s="160">
        <v>17080.329</v>
      </c>
      <c r="G272" s="145">
        <v>76.87608695652175</v>
      </c>
    </row>
    <row r="273" spans="1:7" s="133" customFormat="1" ht="12.75">
      <c r="A273" s="134"/>
      <c r="B273" s="161"/>
      <c r="C273" s="161"/>
      <c r="D273" s="146"/>
      <c r="E273" s="161"/>
      <c r="F273" s="161"/>
      <c r="G273" s="146"/>
    </row>
    <row r="274" spans="1:7" s="133" customFormat="1" ht="12.75">
      <c r="A274" s="234" t="s">
        <v>120</v>
      </c>
      <c r="B274" s="234"/>
      <c r="C274" s="161"/>
      <c r="D274" s="146"/>
      <c r="E274" s="161"/>
      <c r="F274" s="161"/>
      <c r="G274" s="146"/>
    </row>
    <row r="275" spans="1:7" s="133" customFormat="1" ht="38.25">
      <c r="A275" s="140" t="s">
        <v>344</v>
      </c>
      <c r="B275" s="159" t="s">
        <v>488</v>
      </c>
      <c r="C275" s="159" t="s">
        <v>365</v>
      </c>
      <c r="D275" s="144" t="s">
        <v>333</v>
      </c>
      <c r="E275" s="159" t="s">
        <v>366</v>
      </c>
      <c r="F275" s="159" t="s">
        <v>334</v>
      </c>
      <c r="G275" s="144" t="s">
        <v>333</v>
      </c>
    </row>
    <row r="276" spans="1:7" s="133" customFormat="1" ht="12.75">
      <c r="A276" s="141" t="s">
        <v>642</v>
      </c>
      <c r="B276" s="160">
        <v>763287</v>
      </c>
      <c r="C276" s="160">
        <v>248701</v>
      </c>
      <c r="D276" s="145">
        <v>32.582894769595185</v>
      </c>
      <c r="E276" s="160">
        <v>53952.339</v>
      </c>
      <c r="F276" s="160">
        <v>20342.648</v>
      </c>
      <c r="G276" s="145">
        <v>37.70484908911919</v>
      </c>
    </row>
    <row r="277" spans="1:7" s="133" customFormat="1" ht="12.75">
      <c r="A277" s="141" t="s">
        <v>643</v>
      </c>
      <c r="B277" s="160">
        <v>1255121</v>
      </c>
      <c r="C277" s="160">
        <v>529279</v>
      </c>
      <c r="D277" s="145">
        <v>42.169559747625925</v>
      </c>
      <c r="E277" s="160">
        <v>91181.164</v>
      </c>
      <c r="F277" s="160">
        <v>42966.876</v>
      </c>
      <c r="G277" s="145">
        <v>47.122535088497</v>
      </c>
    </row>
    <row r="278" spans="1:7" s="133" customFormat="1" ht="12.75">
      <c r="A278" s="141" t="s">
        <v>644</v>
      </c>
      <c r="B278" s="160">
        <v>1050377</v>
      </c>
      <c r="C278" s="160">
        <v>433675</v>
      </c>
      <c r="D278" s="145">
        <v>41.28755675343234</v>
      </c>
      <c r="E278" s="160">
        <v>75084.741</v>
      </c>
      <c r="F278" s="160">
        <v>35377.576</v>
      </c>
      <c r="G278" s="145">
        <v>47.11686492998624</v>
      </c>
    </row>
    <row r="279" spans="1:7" s="133" customFormat="1" ht="12.75">
      <c r="A279" s="134"/>
      <c r="B279" s="161"/>
      <c r="C279" s="161"/>
      <c r="D279" s="146"/>
      <c r="E279" s="161"/>
      <c r="F279" s="161"/>
      <c r="G279" s="146"/>
    </row>
    <row r="280" spans="1:7" s="133" customFormat="1" ht="12.75">
      <c r="A280" s="234" t="s">
        <v>125</v>
      </c>
      <c r="B280" s="234"/>
      <c r="C280" s="161"/>
      <c r="D280" s="146"/>
      <c r="E280" s="161"/>
      <c r="F280" s="161"/>
      <c r="G280" s="146"/>
    </row>
    <row r="281" spans="1:7" s="133" customFormat="1" ht="38.25">
      <c r="A281" s="140" t="s">
        <v>344</v>
      </c>
      <c r="B281" s="159" t="s">
        <v>488</v>
      </c>
      <c r="C281" s="159" t="s">
        <v>365</v>
      </c>
      <c r="D281" s="144" t="s">
        <v>333</v>
      </c>
      <c r="E281" s="159" t="s">
        <v>366</v>
      </c>
      <c r="F281" s="159" t="s">
        <v>334</v>
      </c>
      <c r="G281" s="144" t="s">
        <v>333</v>
      </c>
    </row>
    <row r="282" spans="1:7" s="133" customFormat="1" ht="12.75">
      <c r="A282" s="141" t="s">
        <v>633</v>
      </c>
      <c r="B282" s="160">
        <v>2943310</v>
      </c>
      <c r="C282" s="160">
        <v>2157085</v>
      </c>
      <c r="D282" s="145">
        <v>73.28772708277415</v>
      </c>
      <c r="E282" s="160">
        <v>11669849.449</v>
      </c>
      <c r="F282" s="160">
        <v>4218801.537</v>
      </c>
      <c r="G282" s="145">
        <v>36.1512936001202</v>
      </c>
    </row>
    <row r="283" spans="1:7" s="133" customFormat="1" ht="12.75">
      <c r="A283" s="141" t="s">
        <v>634</v>
      </c>
      <c r="B283" s="160">
        <v>605360</v>
      </c>
      <c r="C283" s="160">
        <v>318801</v>
      </c>
      <c r="D283" s="145">
        <v>52.66304347826087</v>
      </c>
      <c r="E283" s="160">
        <v>9586018.664</v>
      </c>
      <c r="F283" s="160">
        <v>3480404.675</v>
      </c>
      <c r="G283" s="145">
        <v>36.307092620949646</v>
      </c>
    </row>
    <row r="284" spans="1:7" s="133" customFormat="1" ht="12.75">
      <c r="A284" s="141" t="s">
        <v>635</v>
      </c>
      <c r="B284" s="160">
        <v>378350</v>
      </c>
      <c r="C284" s="160">
        <v>218127</v>
      </c>
      <c r="D284" s="145">
        <v>57.65217391304348</v>
      </c>
      <c r="E284" s="160">
        <v>12176855.564</v>
      </c>
      <c r="F284" s="160">
        <v>4539439.538</v>
      </c>
      <c r="G284" s="145">
        <v>37.279242692346024</v>
      </c>
    </row>
    <row r="285" spans="1:7" s="133" customFormat="1" ht="12.75">
      <c r="A285" s="141" t="s">
        <v>636</v>
      </c>
      <c r="B285" s="160">
        <v>0</v>
      </c>
      <c r="C285" s="160">
        <v>0</v>
      </c>
      <c r="D285" s="145">
        <v>0</v>
      </c>
      <c r="E285" s="160">
        <v>11420984.091</v>
      </c>
      <c r="F285" s="160">
        <v>4207852.42</v>
      </c>
      <c r="G285" s="145">
        <v>36.84316856124408</v>
      </c>
    </row>
    <row r="286" spans="1:7" s="133" customFormat="1" ht="12.75">
      <c r="A286" s="141" t="s">
        <v>637</v>
      </c>
      <c r="B286" s="160">
        <v>0</v>
      </c>
      <c r="C286" s="160">
        <v>0</v>
      </c>
      <c r="D286" s="145">
        <v>0</v>
      </c>
      <c r="E286" s="160">
        <v>7975215.552</v>
      </c>
      <c r="F286" s="160">
        <v>3271507.129</v>
      </c>
      <c r="G286" s="145">
        <v>41.02092423294542</v>
      </c>
    </row>
    <row r="287" spans="1:7" s="133" customFormat="1" ht="12.75">
      <c r="A287" s="141" t="s">
        <v>638</v>
      </c>
      <c r="B287" s="160">
        <v>0</v>
      </c>
      <c r="C287" s="160">
        <v>0</v>
      </c>
      <c r="D287" s="145">
        <v>0</v>
      </c>
      <c r="E287" s="160">
        <v>4723933.427</v>
      </c>
      <c r="F287" s="160">
        <v>2118663.006</v>
      </c>
      <c r="G287" s="145">
        <v>44.849552576050726</v>
      </c>
    </row>
    <row r="288" spans="1:7" s="133" customFormat="1" ht="12.75">
      <c r="A288" s="141" t="s">
        <v>639</v>
      </c>
      <c r="B288" s="160">
        <v>0</v>
      </c>
      <c r="C288" s="160">
        <v>0</v>
      </c>
      <c r="D288" s="145">
        <v>0</v>
      </c>
      <c r="E288" s="160">
        <v>5030819.937</v>
      </c>
      <c r="F288" s="160">
        <v>2035136.061</v>
      </c>
      <c r="G288" s="145">
        <v>40.45336717444912</v>
      </c>
    </row>
    <row r="289" spans="1:7" s="133" customFormat="1" ht="12.75">
      <c r="A289" s="141" t="s">
        <v>640</v>
      </c>
      <c r="B289" s="160">
        <v>0</v>
      </c>
      <c r="C289" s="160">
        <v>0</v>
      </c>
      <c r="D289" s="145">
        <v>0</v>
      </c>
      <c r="E289" s="160">
        <v>4549155.528</v>
      </c>
      <c r="F289" s="160">
        <v>1818536.273</v>
      </c>
      <c r="G289" s="145">
        <v>39.97524951184742</v>
      </c>
    </row>
    <row r="290" spans="1:7" s="133" customFormat="1" ht="12.75">
      <c r="A290" s="141" t="s">
        <v>641</v>
      </c>
      <c r="B290" s="160">
        <v>0</v>
      </c>
      <c r="C290" s="160">
        <v>0</v>
      </c>
      <c r="D290" s="145">
        <v>0</v>
      </c>
      <c r="E290" s="160">
        <v>4181413.83</v>
      </c>
      <c r="F290" s="160">
        <v>1822609.863</v>
      </c>
      <c r="G290" s="145">
        <v>43.58836357988513</v>
      </c>
    </row>
    <row r="291" spans="1:7" s="133" customFormat="1" ht="12.75">
      <c r="A291" s="141" t="s">
        <v>642</v>
      </c>
      <c r="B291" s="160">
        <v>0</v>
      </c>
      <c r="C291" s="160">
        <v>0</v>
      </c>
      <c r="D291" s="145">
        <v>0</v>
      </c>
      <c r="E291" s="160">
        <v>5359588.084</v>
      </c>
      <c r="F291" s="160">
        <v>2525957.87</v>
      </c>
      <c r="G291" s="145">
        <v>47.129701581745664</v>
      </c>
    </row>
    <row r="292" spans="1:7" s="133" customFormat="1" ht="12.75">
      <c r="A292" s="141" t="s">
        <v>643</v>
      </c>
      <c r="B292" s="160">
        <v>0</v>
      </c>
      <c r="C292" s="160">
        <v>0</v>
      </c>
      <c r="D292" s="145">
        <v>0</v>
      </c>
      <c r="E292" s="160">
        <v>8149059.393</v>
      </c>
      <c r="F292" s="160">
        <v>4020345.318</v>
      </c>
      <c r="G292" s="145">
        <v>49.33508426080998</v>
      </c>
    </row>
    <row r="293" spans="1:7" s="133" customFormat="1" ht="12.75">
      <c r="A293" s="141" t="s">
        <v>644</v>
      </c>
      <c r="B293" s="160">
        <v>0</v>
      </c>
      <c r="C293" s="160">
        <v>0</v>
      </c>
      <c r="D293" s="145">
        <v>0</v>
      </c>
      <c r="E293" s="160">
        <v>6754100.786</v>
      </c>
      <c r="F293" s="160">
        <v>3388293.712</v>
      </c>
      <c r="G293" s="145">
        <v>50.16646655648529</v>
      </c>
    </row>
    <row r="294" spans="1:7" s="133" customFormat="1" ht="12.75">
      <c r="A294" s="134"/>
      <c r="B294" s="161"/>
      <c r="C294" s="161"/>
      <c r="D294" s="146"/>
      <c r="E294" s="161"/>
      <c r="F294" s="161"/>
      <c r="G294" s="146"/>
    </row>
    <row r="295" spans="1:7" s="133" customFormat="1" ht="12.75">
      <c r="A295" s="234" t="s">
        <v>2</v>
      </c>
      <c r="B295" s="234"/>
      <c r="C295" s="161"/>
      <c r="D295" s="146"/>
      <c r="E295" s="161"/>
      <c r="F295" s="161"/>
      <c r="G295" s="146"/>
    </row>
    <row r="296" spans="1:7" s="133" customFormat="1" ht="38.25">
      <c r="A296" s="140" t="s">
        <v>344</v>
      </c>
      <c r="B296" s="159" t="s">
        <v>488</v>
      </c>
      <c r="C296" s="159" t="s">
        <v>365</v>
      </c>
      <c r="D296" s="144" t="s">
        <v>333</v>
      </c>
      <c r="E296" s="159" t="s">
        <v>366</v>
      </c>
      <c r="F296" s="159" t="s">
        <v>334</v>
      </c>
      <c r="G296" s="144" t="s">
        <v>333</v>
      </c>
    </row>
    <row r="297" spans="1:7" s="133" customFormat="1" ht="12.75">
      <c r="A297" s="141" t="s">
        <v>633</v>
      </c>
      <c r="B297" s="160">
        <v>3470894386</v>
      </c>
      <c r="C297" s="160">
        <v>2548660930</v>
      </c>
      <c r="D297" s="145">
        <v>73.42951546668006</v>
      </c>
      <c r="E297" s="160">
        <v>357308781.5</v>
      </c>
      <c r="F297" s="160">
        <v>243206152.173</v>
      </c>
      <c r="G297" s="145">
        <v>68.0660999016057</v>
      </c>
    </row>
    <row r="298" spans="1:7" s="133" customFormat="1" ht="12.75">
      <c r="A298" s="141" t="s">
        <v>634</v>
      </c>
      <c r="B298" s="160">
        <v>3098938350</v>
      </c>
      <c r="C298" s="160">
        <v>1933051804</v>
      </c>
      <c r="D298" s="145">
        <v>62.37787221549599</v>
      </c>
      <c r="E298" s="160">
        <v>319505331.1</v>
      </c>
      <c r="F298" s="160">
        <v>184898282.577</v>
      </c>
      <c r="G298" s="145">
        <v>57.870171349075186</v>
      </c>
    </row>
    <row r="299" spans="1:7" s="133" customFormat="1" ht="12.75">
      <c r="A299" s="141" t="s">
        <v>635</v>
      </c>
      <c r="B299" s="160">
        <v>3407712127</v>
      </c>
      <c r="C299" s="160">
        <v>2067769607</v>
      </c>
      <c r="D299" s="145">
        <v>60.67911636715551</v>
      </c>
      <c r="E299" s="160">
        <v>352933006.1</v>
      </c>
      <c r="F299" s="160">
        <v>196997386.697</v>
      </c>
      <c r="G299" s="145">
        <v>55.817218365001196</v>
      </c>
    </row>
    <row r="300" spans="1:7" s="133" customFormat="1" ht="12.75">
      <c r="A300" s="141" t="s">
        <v>636</v>
      </c>
      <c r="B300" s="160">
        <v>3209516772</v>
      </c>
      <c r="C300" s="160">
        <v>2106606720</v>
      </c>
      <c r="D300" s="145">
        <v>65.63625834200813</v>
      </c>
      <c r="E300" s="160">
        <v>332605218.4</v>
      </c>
      <c r="F300" s="160">
        <v>199384769.705</v>
      </c>
      <c r="G300" s="145">
        <v>59.94637446283675</v>
      </c>
    </row>
    <row r="301" spans="1:7" s="133" customFormat="1" ht="12.75">
      <c r="A301" s="141" t="s">
        <v>637</v>
      </c>
      <c r="B301" s="160">
        <v>3293034325</v>
      </c>
      <c r="C301" s="160">
        <v>1915245731</v>
      </c>
      <c r="D301" s="145">
        <v>58.160515256700215</v>
      </c>
      <c r="E301" s="160">
        <v>341372945.1</v>
      </c>
      <c r="F301" s="160">
        <v>184645522.383</v>
      </c>
      <c r="G301" s="145">
        <v>54.08909084137025</v>
      </c>
    </row>
    <row r="302" spans="1:7" s="133" customFormat="1" ht="12.75">
      <c r="A302" s="141" t="s">
        <v>638</v>
      </c>
      <c r="B302" s="160">
        <v>3071669490</v>
      </c>
      <c r="C302" s="160">
        <v>2028043130</v>
      </c>
      <c r="D302" s="145">
        <v>66.02413236848604</v>
      </c>
      <c r="E302" s="160">
        <v>319087643.4</v>
      </c>
      <c r="F302" s="160">
        <v>194725643.008</v>
      </c>
      <c r="G302" s="145">
        <v>61.02575484688919</v>
      </c>
    </row>
    <row r="303" spans="1:7" s="133" customFormat="1" ht="12.75">
      <c r="A303" s="141" t="s">
        <v>639</v>
      </c>
      <c r="B303" s="160">
        <v>3287623878</v>
      </c>
      <c r="C303" s="160">
        <v>2402829774</v>
      </c>
      <c r="D303" s="145">
        <v>73.08712502300423</v>
      </c>
      <c r="E303" s="160">
        <v>342682385.5</v>
      </c>
      <c r="F303" s="160">
        <v>229797407.174</v>
      </c>
      <c r="G303" s="145">
        <v>67.0584240385475</v>
      </c>
    </row>
    <row r="304" spans="1:7" s="133" customFormat="1" ht="12.75">
      <c r="A304" s="141" t="s">
        <v>640</v>
      </c>
      <c r="B304" s="160">
        <v>3213169459</v>
      </c>
      <c r="C304" s="160">
        <v>2069047451</v>
      </c>
      <c r="D304" s="145">
        <v>64.39272741139297</v>
      </c>
      <c r="E304" s="160">
        <v>333629703.4</v>
      </c>
      <c r="F304" s="160">
        <v>199131087.803</v>
      </c>
      <c r="G304" s="145">
        <v>59.686258679508214</v>
      </c>
    </row>
    <row r="305" spans="1:7" s="133" customFormat="1" ht="12.75">
      <c r="A305" s="141" t="s">
        <v>641</v>
      </c>
      <c r="B305" s="160">
        <v>3224804479</v>
      </c>
      <c r="C305" s="160">
        <v>2157025360</v>
      </c>
      <c r="D305" s="145">
        <v>66.88856251740526</v>
      </c>
      <c r="E305" s="160">
        <v>334029284.3</v>
      </c>
      <c r="F305" s="160">
        <v>204947249.502</v>
      </c>
      <c r="G305" s="145">
        <v>61.3560723969135</v>
      </c>
    </row>
    <row r="306" spans="1:7" s="133" customFormat="1" ht="12.75">
      <c r="A306" s="141" t="s">
        <v>642</v>
      </c>
      <c r="B306" s="160">
        <v>3367853427</v>
      </c>
      <c r="C306" s="160">
        <v>2481562581</v>
      </c>
      <c r="D306" s="145">
        <v>73.6838058659374</v>
      </c>
      <c r="E306" s="160">
        <v>349316238.4</v>
      </c>
      <c r="F306" s="160">
        <v>234137115.912</v>
      </c>
      <c r="G306" s="145">
        <v>67.02726360058044</v>
      </c>
    </row>
    <row r="307" spans="1:7" s="133" customFormat="1" ht="12.75">
      <c r="A307" s="141" t="s">
        <v>643</v>
      </c>
      <c r="B307" s="160">
        <v>3346849712</v>
      </c>
      <c r="C307" s="160">
        <v>2216588420</v>
      </c>
      <c r="D307" s="145">
        <v>66.2290993244336</v>
      </c>
      <c r="E307" s="160">
        <v>348214118.4</v>
      </c>
      <c r="F307" s="160">
        <v>211086652.904</v>
      </c>
      <c r="G307" s="145">
        <v>60.61978585874593</v>
      </c>
    </row>
    <row r="308" spans="1:7" s="133" customFormat="1" ht="12.75">
      <c r="A308" s="141" t="s">
        <v>644</v>
      </c>
      <c r="B308" s="160">
        <v>3647478006</v>
      </c>
      <c r="C308" s="160">
        <v>2503707005</v>
      </c>
      <c r="D308" s="145">
        <v>68.64214125161197</v>
      </c>
      <c r="E308" s="160">
        <v>379300269.2</v>
      </c>
      <c r="F308" s="160">
        <v>240761005.333</v>
      </c>
      <c r="G308" s="145">
        <v>63.47504204012308</v>
      </c>
    </row>
    <row r="309" spans="1:7" s="133" customFormat="1" ht="12.75">
      <c r="A309" s="134"/>
      <c r="B309" s="161"/>
      <c r="C309" s="161"/>
      <c r="D309" s="146"/>
      <c r="E309" s="161"/>
      <c r="F309" s="161"/>
      <c r="G309" s="146"/>
    </row>
    <row r="310" spans="1:7" s="133" customFormat="1" ht="12.75">
      <c r="A310" s="234" t="s">
        <v>124</v>
      </c>
      <c r="B310" s="234"/>
      <c r="C310" s="161"/>
      <c r="D310" s="146"/>
      <c r="E310" s="161"/>
      <c r="F310" s="161"/>
      <c r="G310" s="146"/>
    </row>
    <row r="311" spans="1:7" s="133" customFormat="1" ht="38.25">
      <c r="A311" s="140" t="s">
        <v>344</v>
      </c>
      <c r="B311" s="159" t="s">
        <v>488</v>
      </c>
      <c r="C311" s="159" t="s">
        <v>365</v>
      </c>
      <c r="D311" s="144" t="s">
        <v>333</v>
      </c>
      <c r="E311" s="159" t="s">
        <v>366</v>
      </c>
      <c r="F311" s="159" t="s">
        <v>334</v>
      </c>
      <c r="G311" s="144" t="s">
        <v>333</v>
      </c>
    </row>
    <row r="312" spans="1:7" s="133" customFormat="1" ht="12.75">
      <c r="A312" s="141" t="s">
        <v>633</v>
      </c>
      <c r="B312" s="160">
        <v>582901</v>
      </c>
      <c r="C312" s="160">
        <v>190367</v>
      </c>
      <c r="D312" s="145">
        <v>32.65854750635185</v>
      </c>
      <c r="E312" s="160">
        <v>55222.2</v>
      </c>
      <c r="F312" s="160">
        <v>14577.251</v>
      </c>
      <c r="G312" s="145">
        <v>26.397447041226172</v>
      </c>
    </row>
    <row r="313" spans="1:7" s="133" customFormat="1" ht="12.75">
      <c r="A313" s="141" t="s">
        <v>634</v>
      </c>
      <c r="B313" s="160">
        <v>780558</v>
      </c>
      <c r="C313" s="160">
        <v>260961</v>
      </c>
      <c r="D313" s="145">
        <v>33.432621278623756</v>
      </c>
      <c r="E313" s="160">
        <v>73947.6</v>
      </c>
      <c r="F313" s="160">
        <v>19842.163</v>
      </c>
      <c r="G313" s="145">
        <v>26.832734260476336</v>
      </c>
    </row>
    <row r="314" spans="1:7" s="133" customFormat="1" ht="12.75">
      <c r="A314" s="141" t="s">
        <v>635</v>
      </c>
      <c r="B314" s="160">
        <v>1077091</v>
      </c>
      <c r="C314" s="160">
        <v>428126</v>
      </c>
      <c r="D314" s="145">
        <v>39.74835923798454</v>
      </c>
      <c r="E314" s="160">
        <v>102040.2</v>
      </c>
      <c r="F314" s="160">
        <v>32836.686</v>
      </c>
      <c r="G314" s="145">
        <v>32.18014664808575</v>
      </c>
    </row>
    <row r="315" spans="1:7" s="133" customFormat="1" ht="12.75">
      <c r="A315" s="141" t="s">
        <v>636</v>
      </c>
      <c r="B315" s="160">
        <v>801344</v>
      </c>
      <c r="C315" s="160">
        <v>300743</v>
      </c>
      <c r="D315" s="145">
        <v>37.52982489417778</v>
      </c>
      <c r="E315" s="160">
        <v>75916.8</v>
      </c>
      <c r="F315" s="160">
        <v>22984.143</v>
      </c>
      <c r="G315" s="145">
        <v>30.27543705741022</v>
      </c>
    </row>
    <row r="316" spans="1:7" s="133" customFormat="1" ht="12.75">
      <c r="A316" s="141" t="s">
        <v>637</v>
      </c>
      <c r="B316" s="160">
        <v>885134</v>
      </c>
      <c r="C316" s="160">
        <v>387846</v>
      </c>
      <c r="D316" s="145">
        <v>43.81777222431858</v>
      </c>
      <c r="E316" s="160">
        <v>83854.8</v>
      </c>
      <c r="F316" s="160">
        <v>29390.192</v>
      </c>
      <c r="G316" s="145">
        <v>35.04890835110214</v>
      </c>
    </row>
    <row r="317" spans="1:7" s="133" customFormat="1" ht="12.75">
      <c r="A317" s="141" t="s">
        <v>638</v>
      </c>
      <c r="B317" s="160">
        <v>839610</v>
      </c>
      <c r="C317" s="160">
        <v>302492</v>
      </c>
      <c r="D317" s="145">
        <v>36.02767951787139</v>
      </c>
      <c r="E317" s="160">
        <v>79542</v>
      </c>
      <c r="F317" s="160">
        <v>23250.684</v>
      </c>
      <c r="G317" s="145">
        <v>29.23070076186166</v>
      </c>
    </row>
    <row r="318" spans="1:7" s="133" customFormat="1" ht="12.75">
      <c r="A318" s="141" t="s">
        <v>639</v>
      </c>
      <c r="B318" s="160">
        <v>807272</v>
      </c>
      <c r="C318" s="160">
        <v>268793</v>
      </c>
      <c r="D318" s="145">
        <v>33.296460176991154</v>
      </c>
      <c r="E318" s="160">
        <v>76478.4</v>
      </c>
      <c r="F318" s="160">
        <v>20788.409</v>
      </c>
      <c r="G318" s="145">
        <v>27.1820657858951</v>
      </c>
    </row>
    <row r="319" spans="1:7" s="133" customFormat="1" ht="12.75">
      <c r="A319" s="141" t="s">
        <v>640</v>
      </c>
      <c r="B319" s="160">
        <v>884317</v>
      </c>
      <c r="C319" s="160">
        <v>270234</v>
      </c>
      <c r="D319" s="145">
        <v>30.558498818862468</v>
      </c>
      <c r="E319" s="160">
        <v>83777.4</v>
      </c>
      <c r="F319" s="160">
        <v>20902.966</v>
      </c>
      <c r="G319" s="145">
        <v>24.95060242977223</v>
      </c>
    </row>
    <row r="320" spans="1:7" s="133" customFormat="1" ht="12.75">
      <c r="A320" s="141" t="s">
        <v>641</v>
      </c>
      <c r="B320" s="160">
        <v>961381</v>
      </c>
      <c r="C320" s="160">
        <v>295316</v>
      </c>
      <c r="D320" s="145">
        <v>30.717894362380783</v>
      </c>
      <c r="E320" s="160">
        <v>91492.2</v>
      </c>
      <c r="F320" s="160">
        <v>22912.284</v>
      </c>
      <c r="G320" s="145">
        <v>25.042882344068676</v>
      </c>
    </row>
    <row r="321" spans="1:7" s="133" customFormat="1" ht="12.75">
      <c r="A321" s="141" t="s">
        <v>642</v>
      </c>
      <c r="B321" s="160">
        <v>860339</v>
      </c>
      <c r="C321" s="160">
        <v>275679</v>
      </c>
      <c r="D321" s="145">
        <v>32.04306674462043</v>
      </c>
      <c r="E321" s="160">
        <v>81505.8</v>
      </c>
      <c r="F321" s="160">
        <v>21762.326</v>
      </c>
      <c r="G321" s="145">
        <v>26.700340343877368</v>
      </c>
    </row>
    <row r="322" spans="1:7" s="133" customFormat="1" ht="12.75">
      <c r="A322" s="141" t="s">
        <v>643</v>
      </c>
      <c r="B322" s="160">
        <v>802256</v>
      </c>
      <c r="C322" s="160">
        <v>294217</v>
      </c>
      <c r="D322" s="145">
        <v>36.673705151472845</v>
      </c>
      <c r="E322" s="160">
        <v>76003.2</v>
      </c>
      <c r="F322" s="160">
        <v>23106.475</v>
      </c>
      <c r="G322" s="145">
        <v>30.401976495726494</v>
      </c>
    </row>
    <row r="323" spans="1:7" s="133" customFormat="1" ht="12.75">
      <c r="A323" s="141" t="s">
        <v>644</v>
      </c>
      <c r="B323" s="160">
        <v>647045</v>
      </c>
      <c r="C323" s="160">
        <v>201116</v>
      </c>
      <c r="D323" s="145">
        <v>31.08222766577286</v>
      </c>
      <c r="E323" s="160">
        <v>61299</v>
      </c>
      <c r="F323" s="160">
        <v>15552.474</v>
      </c>
      <c r="G323" s="145">
        <v>25.37149708804385</v>
      </c>
    </row>
    <row r="324" spans="1:7" s="133" customFormat="1" ht="12.75">
      <c r="A324" s="134"/>
      <c r="B324" s="161"/>
      <c r="C324" s="161"/>
      <c r="D324" s="146"/>
      <c r="E324" s="161"/>
      <c r="F324" s="161"/>
      <c r="G324" s="146"/>
    </row>
    <row r="325" spans="1:7" s="133" customFormat="1" ht="12.75">
      <c r="A325" s="234" t="s">
        <v>126</v>
      </c>
      <c r="B325" s="234"/>
      <c r="C325" s="161"/>
      <c r="D325" s="146"/>
      <c r="E325" s="161"/>
      <c r="F325" s="161"/>
      <c r="G325" s="146"/>
    </row>
    <row r="326" spans="1:7" s="133" customFormat="1" ht="38.25">
      <c r="A326" s="140" t="s">
        <v>344</v>
      </c>
      <c r="B326" s="159" t="s">
        <v>488</v>
      </c>
      <c r="C326" s="159" t="s">
        <v>365</v>
      </c>
      <c r="D326" s="144" t="s">
        <v>333</v>
      </c>
      <c r="E326" s="159" t="s">
        <v>366</v>
      </c>
      <c r="F326" s="159" t="s">
        <v>334</v>
      </c>
      <c r="G326" s="144" t="s">
        <v>333</v>
      </c>
    </row>
    <row r="327" spans="1:7" s="133" customFormat="1" ht="12.75">
      <c r="A327" s="141" t="s">
        <v>633</v>
      </c>
      <c r="B327" s="160">
        <v>6502662</v>
      </c>
      <c r="C327" s="160">
        <v>5193196</v>
      </c>
      <c r="D327" s="145">
        <v>79.86261626392391</v>
      </c>
      <c r="E327" s="160">
        <v>5730263.975</v>
      </c>
      <c r="F327" s="160">
        <v>3267441.455</v>
      </c>
      <c r="G327" s="145">
        <v>57.02078419519931</v>
      </c>
    </row>
    <row r="328" spans="1:7" s="133" customFormat="1" ht="12.75">
      <c r="A328" s="141" t="s">
        <v>634</v>
      </c>
      <c r="B328" s="160">
        <v>5687635</v>
      </c>
      <c r="C328" s="160">
        <v>4546723</v>
      </c>
      <c r="D328" s="145">
        <v>79.94048492914894</v>
      </c>
      <c r="E328" s="160">
        <v>5240459.459</v>
      </c>
      <c r="F328" s="160">
        <v>3158667.129</v>
      </c>
      <c r="G328" s="145">
        <v>60.274621981385316</v>
      </c>
    </row>
    <row r="329" spans="1:7" s="133" customFormat="1" ht="12.75">
      <c r="A329" s="141" t="s">
        <v>635</v>
      </c>
      <c r="B329" s="160">
        <v>6523245</v>
      </c>
      <c r="C329" s="160">
        <v>5338854</v>
      </c>
      <c r="D329" s="145">
        <v>81.84353032884707</v>
      </c>
      <c r="E329" s="160">
        <v>6293276.732</v>
      </c>
      <c r="F329" s="160">
        <v>3795432.226</v>
      </c>
      <c r="G329" s="145">
        <v>60.30931719085256</v>
      </c>
    </row>
    <row r="330" spans="1:7" s="133" customFormat="1" ht="12.75">
      <c r="A330" s="141" t="s">
        <v>636</v>
      </c>
      <c r="B330" s="160">
        <v>6374922</v>
      </c>
      <c r="C330" s="160">
        <v>5212823</v>
      </c>
      <c r="D330" s="145">
        <v>81.77077303847796</v>
      </c>
      <c r="E330" s="160">
        <v>6306537.46</v>
      </c>
      <c r="F330" s="160">
        <v>3784243.695</v>
      </c>
      <c r="G330" s="145">
        <v>60.00509342887499</v>
      </c>
    </row>
    <row r="331" spans="1:7" s="133" customFormat="1" ht="12.75">
      <c r="A331" s="141" t="s">
        <v>637</v>
      </c>
      <c r="B331" s="160">
        <v>6397261</v>
      </c>
      <c r="C331" s="160">
        <v>5198676</v>
      </c>
      <c r="D331" s="145">
        <v>81.26409099144149</v>
      </c>
      <c r="E331" s="160">
        <v>6717522.477</v>
      </c>
      <c r="F331" s="160">
        <v>4130185.354</v>
      </c>
      <c r="G331" s="145">
        <v>61.48375934939205</v>
      </c>
    </row>
    <row r="332" spans="1:7" s="133" customFormat="1" ht="12.75">
      <c r="A332" s="141" t="s">
        <v>638</v>
      </c>
      <c r="B332" s="160">
        <v>6498513</v>
      </c>
      <c r="C332" s="160">
        <v>5289698</v>
      </c>
      <c r="D332" s="145">
        <v>81.39859072375481</v>
      </c>
      <c r="E332" s="160">
        <v>6771312.039</v>
      </c>
      <c r="F332" s="160">
        <v>4204591.291</v>
      </c>
      <c r="G332" s="145">
        <v>62.09418893684512</v>
      </c>
    </row>
    <row r="333" spans="1:7" s="133" customFormat="1" ht="12.75">
      <c r="A333" s="141" t="s">
        <v>639</v>
      </c>
      <c r="B333" s="160">
        <v>6468381</v>
      </c>
      <c r="C333" s="160">
        <v>5557938</v>
      </c>
      <c r="D333" s="145">
        <v>85.92471593741926</v>
      </c>
      <c r="E333" s="160">
        <v>7396628.081</v>
      </c>
      <c r="F333" s="160">
        <v>4548861.971</v>
      </c>
      <c r="G333" s="145">
        <v>61.499130700985695</v>
      </c>
    </row>
    <row r="334" spans="1:7" s="133" customFormat="1" ht="12.75">
      <c r="A334" s="141" t="s">
        <v>640</v>
      </c>
      <c r="B334" s="160">
        <v>5763969</v>
      </c>
      <c r="C334" s="160">
        <v>5162592</v>
      </c>
      <c r="D334" s="145">
        <v>89.56661633676379</v>
      </c>
      <c r="E334" s="160">
        <v>6870627.975</v>
      </c>
      <c r="F334" s="160">
        <v>4489152.767</v>
      </c>
      <c r="G334" s="145">
        <v>65.33831817607619</v>
      </c>
    </row>
    <row r="335" spans="1:7" s="133" customFormat="1" ht="12.75">
      <c r="A335" s="141" t="s">
        <v>641</v>
      </c>
      <c r="B335" s="160">
        <v>5901163</v>
      </c>
      <c r="C335" s="160">
        <v>5167111</v>
      </c>
      <c r="D335" s="145">
        <v>87.56089265793878</v>
      </c>
      <c r="E335" s="160">
        <v>6928645.568</v>
      </c>
      <c r="F335" s="160">
        <v>4484020.83</v>
      </c>
      <c r="G335" s="145">
        <v>64.71713390434464</v>
      </c>
    </row>
    <row r="336" spans="1:7" s="133" customFormat="1" ht="12.75">
      <c r="A336" s="141" t="s">
        <v>642</v>
      </c>
      <c r="B336" s="160">
        <v>6219620</v>
      </c>
      <c r="C336" s="160">
        <v>5412628</v>
      </c>
      <c r="D336" s="145">
        <v>87.02505940877417</v>
      </c>
      <c r="E336" s="160">
        <v>6939828.01</v>
      </c>
      <c r="F336" s="160">
        <v>4653875.985</v>
      </c>
      <c r="G336" s="145">
        <v>67.06039369122637</v>
      </c>
    </row>
    <row r="337" spans="1:7" s="133" customFormat="1" ht="12.75">
      <c r="A337" s="141" t="s">
        <v>643</v>
      </c>
      <c r="B337" s="160">
        <v>5890746</v>
      </c>
      <c r="C337" s="160">
        <v>5087558</v>
      </c>
      <c r="D337" s="145">
        <v>86.36525832212084</v>
      </c>
      <c r="E337" s="160">
        <v>6209491.218</v>
      </c>
      <c r="F337" s="160">
        <v>4230689.961</v>
      </c>
      <c r="G337" s="145">
        <v>68.1326345826229</v>
      </c>
    </row>
    <row r="338" spans="1:7" s="133" customFormat="1" ht="12.75">
      <c r="A338" s="141" t="s">
        <v>644</v>
      </c>
      <c r="B338" s="160">
        <v>5995114</v>
      </c>
      <c r="C338" s="160">
        <v>5062649</v>
      </c>
      <c r="D338" s="145">
        <v>84.44625073017794</v>
      </c>
      <c r="E338" s="160">
        <v>6269201.812</v>
      </c>
      <c r="F338" s="160">
        <v>4338830.112</v>
      </c>
      <c r="G338" s="145">
        <v>69.20865274579232</v>
      </c>
    </row>
    <row r="339" spans="1:7" s="133" customFormat="1" ht="12.75">
      <c r="A339" s="134"/>
      <c r="B339" s="161"/>
      <c r="C339" s="161"/>
      <c r="D339" s="146"/>
      <c r="E339" s="161"/>
      <c r="F339" s="161"/>
      <c r="G339" s="146"/>
    </row>
    <row r="340" spans="1:7" s="133" customFormat="1" ht="12.75">
      <c r="A340" s="234" t="s">
        <v>123</v>
      </c>
      <c r="B340" s="234"/>
      <c r="C340" s="161"/>
      <c r="D340" s="146"/>
      <c r="E340" s="161"/>
      <c r="F340" s="161"/>
      <c r="G340" s="146"/>
    </row>
    <row r="341" spans="1:7" s="133" customFormat="1" ht="38.25">
      <c r="A341" s="140" t="s">
        <v>344</v>
      </c>
      <c r="B341" s="159" t="s">
        <v>488</v>
      </c>
      <c r="C341" s="159" t="s">
        <v>365</v>
      </c>
      <c r="D341" s="144" t="s">
        <v>333</v>
      </c>
      <c r="E341" s="159" t="s">
        <v>366</v>
      </c>
      <c r="F341" s="159" t="s">
        <v>334</v>
      </c>
      <c r="G341" s="144" t="s">
        <v>333</v>
      </c>
    </row>
    <row r="342" spans="1:7" s="133" customFormat="1" ht="12.75">
      <c r="A342" s="141" t="s">
        <v>633</v>
      </c>
      <c r="B342" s="160">
        <v>91275666</v>
      </c>
      <c r="C342" s="160">
        <v>56113562</v>
      </c>
      <c r="D342" s="145">
        <v>61.477022802550685</v>
      </c>
      <c r="E342" s="160">
        <v>9467619.35</v>
      </c>
      <c r="F342" s="160">
        <v>5066178.081</v>
      </c>
      <c r="G342" s="145">
        <v>53.51058057694303</v>
      </c>
    </row>
    <row r="343" spans="1:7" s="133" customFormat="1" ht="12.75">
      <c r="A343" s="141" t="s">
        <v>634</v>
      </c>
      <c r="B343" s="160">
        <v>79767918</v>
      </c>
      <c r="C343" s="160">
        <v>45850368</v>
      </c>
      <c r="D343" s="145">
        <v>57.479710075923</v>
      </c>
      <c r="E343" s="160">
        <v>8354273.118</v>
      </c>
      <c r="F343" s="160">
        <v>4163575.316</v>
      </c>
      <c r="G343" s="145">
        <v>49.8376729751535</v>
      </c>
    </row>
    <row r="344" spans="1:7" s="133" customFormat="1" ht="12.75">
      <c r="A344" s="141" t="s">
        <v>635</v>
      </c>
      <c r="B344" s="160">
        <v>91960304</v>
      </c>
      <c r="C344" s="160">
        <v>52981066</v>
      </c>
      <c r="D344" s="145">
        <v>57.61297396320047</v>
      </c>
      <c r="E344" s="160">
        <v>9666548.67</v>
      </c>
      <c r="F344" s="160">
        <v>4798016.38</v>
      </c>
      <c r="G344" s="145">
        <v>49.63525808224168</v>
      </c>
    </row>
    <row r="345" spans="1:7" s="133" customFormat="1" ht="12.75">
      <c r="A345" s="141" t="s">
        <v>636</v>
      </c>
      <c r="B345" s="160">
        <v>84178021</v>
      </c>
      <c r="C345" s="160">
        <v>50814994</v>
      </c>
      <c r="D345" s="145">
        <v>60.36610672992657</v>
      </c>
      <c r="E345" s="160">
        <v>8852220.045</v>
      </c>
      <c r="F345" s="160">
        <v>4591938.621</v>
      </c>
      <c r="G345" s="145">
        <v>51.87329955262087</v>
      </c>
    </row>
    <row r="346" spans="1:7" s="133" customFormat="1" ht="12.75">
      <c r="A346" s="141" t="s">
        <v>637</v>
      </c>
      <c r="B346" s="160">
        <v>94109022</v>
      </c>
      <c r="C346" s="160">
        <v>53624206</v>
      </c>
      <c r="D346" s="145">
        <v>56.98094067963006</v>
      </c>
      <c r="E346" s="160">
        <v>9729418.446</v>
      </c>
      <c r="F346" s="160">
        <v>4813874.807</v>
      </c>
      <c r="G346" s="145">
        <v>49.47751845311063</v>
      </c>
    </row>
    <row r="347" spans="1:7" s="133" customFormat="1" ht="12.75">
      <c r="A347" s="141" t="s">
        <v>638</v>
      </c>
      <c r="B347" s="160">
        <v>99518038</v>
      </c>
      <c r="C347" s="160">
        <v>53687561</v>
      </c>
      <c r="D347" s="145">
        <v>53.94756777660749</v>
      </c>
      <c r="E347" s="160">
        <v>10358674.209</v>
      </c>
      <c r="F347" s="160">
        <v>4870136.057</v>
      </c>
      <c r="G347" s="145">
        <v>47.01505191435257</v>
      </c>
    </row>
    <row r="348" spans="1:7" s="133" customFormat="1" ht="12.75">
      <c r="A348" s="141" t="s">
        <v>639</v>
      </c>
      <c r="B348" s="160">
        <v>142439643</v>
      </c>
      <c r="C348" s="160">
        <v>85633182</v>
      </c>
      <c r="D348" s="145">
        <v>60.11892489789518</v>
      </c>
      <c r="E348" s="160">
        <v>14897379.142</v>
      </c>
      <c r="F348" s="160">
        <v>7627338.498</v>
      </c>
      <c r="G348" s="145">
        <v>51.199197021819344</v>
      </c>
    </row>
    <row r="349" spans="1:7" s="133" customFormat="1" ht="12.75">
      <c r="A349" s="141" t="s">
        <v>640</v>
      </c>
      <c r="B349" s="160">
        <v>140703726</v>
      </c>
      <c r="C349" s="160">
        <v>81440787</v>
      </c>
      <c r="D349" s="145">
        <v>57.88104502648352</v>
      </c>
      <c r="E349" s="160">
        <v>14757980.802</v>
      </c>
      <c r="F349" s="160">
        <v>7283149.315</v>
      </c>
      <c r="G349" s="145">
        <v>49.350581307254366</v>
      </c>
    </row>
    <row r="350" spans="1:7" s="133" customFormat="1" ht="12.75">
      <c r="A350" s="141" t="s">
        <v>641</v>
      </c>
      <c r="B350" s="160">
        <v>135599643</v>
      </c>
      <c r="C350" s="160">
        <v>72833976</v>
      </c>
      <c r="D350" s="145">
        <v>53.71251309267827</v>
      </c>
      <c r="E350" s="160">
        <v>14177853.046</v>
      </c>
      <c r="F350" s="160">
        <v>6547788.796</v>
      </c>
      <c r="G350" s="145">
        <v>46.18321811317778</v>
      </c>
    </row>
    <row r="351" spans="1:7" s="133" customFormat="1" ht="12.75">
      <c r="A351" s="141" t="s">
        <v>642</v>
      </c>
      <c r="B351" s="160">
        <v>145570113</v>
      </c>
      <c r="C351" s="160">
        <v>93636394</v>
      </c>
      <c r="D351" s="145">
        <v>64.32391379678327</v>
      </c>
      <c r="E351" s="160">
        <v>15219820.529</v>
      </c>
      <c r="F351" s="160">
        <v>8281648.655</v>
      </c>
      <c r="G351" s="145">
        <v>54.413576291652475</v>
      </c>
    </row>
    <row r="352" spans="1:7" s="133" customFormat="1" ht="12.75">
      <c r="A352" s="141" t="s">
        <v>643</v>
      </c>
      <c r="B352" s="160">
        <v>145353534</v>
      </c>
      <c r="C352" s="160">
        <v>99564581</v>
      </c>
      <c r="D352" s="145">
        <v>68.4982182820543</v>
      </c>
      <c r="E352" s="160">
        <v>15193264.903</v>
      </c>
      <c r="F352" s="160">
        <v>8810002.246</v>
      </c>
      <c r="G352" s="145">
        <v>57.986234704960694</v>
      </c>
    </row>
    <row r="353" spans="1:7" s="133" customFormat="1" ht="12.75">
      <c r="A353" s="141" t="s">
        <v>644</v>
      </c>
      <c r="B353" s="160">
        <v>155932417</v>
      </c>
      <c r="C353" s="160">
        <v>105120913</v>
      </c>
      <c r="D353" s="145">
        <v>67.41440620393898</v>
      </c>
      <c r="E353" s="160">
        <v>16475988.475</v>
      </c>
      <c r="F353" s="160">
        <v>9425202.316</v>
      </c>
      <c r="G353" s="145">
        <v>57.205686507376605</v>
      </c>
    </row>
    <row r="354" spans="1:7" s="133" customFormat="1" ht="12.75">
      <c r="A354" s="134"/>
      <c r="B354" s="161"/>
      <c r="C354" s="161"/>
      <c r="D354" s="146"/>
      <c r="E354" s="161"/>
      <c r="F354" s="161"/>
      <c r="G354" s="146"/>
    </row>
    <row r="355" spans="1:7" s="133" customFormat="1" ht="12.75">
      <c r="A355" s="234" t="s">
        <v>129</v>
      </c>
      <c r="B355" s="234"/>
      <c r="C355" s="161"/>
      <c r="D355" s="146"/>
      <c r="E355" s="161"/>
      <c r="F355" s="161"/>
      <c r="G355" s="146"/>
    </row>
    <row r="356" spans="1:7" s="133" customFormat="1" ht="38.25">
      <c r="A356" s="140" t="s">
        <v>344</v>
      </c>
      <c r="B356" s="159" t="s">
        <v>488</v>
      </c>
      <c r="C356" s="159" t="s">
        <v>365</v>
      </c>
      <c r="D356" s="144" t="s">
        <v>333</v>
      </c>
      <c r="E356" s="159" t="s">
        <v>366</v>
      </c>
      <c r="F356" s="159" t="s">
        <v>334</v>
      </c>
      <c r="G356" s="144" t="s">
        <v>333</v>
      </c>
    </row>
    <row r="357" spans="1:7" s="133" customFormat="1" ht="12.75">
      <c r="A357" s="141" t="s">
        <v>633</v>
      </c>
      <c r="B357" s="160">
        <v>0</v>
      </c>
      <c r="C357" s="160">
        <v>0</v>
      </c>
      <c r="D357" s="145">
        <v>0</v>
      </c>
      <c r="E357" s="160">
        <v>16398101.974</v>
      </c>
      <c r="F357" s="160">
        <v>7898791.325</v>
      </c>
      <c r="G357" s="145">
        <v>48.168936487429605</v>
      </c>
    </row>
    <row r="358" spans="1:7" s="133" customFormat="1" ht="12.75">
      <c r="A358" s="141" t="s">
        <v>634</v>
      </c>
      <c r="B358" s="160">
        <v>0</v>
      </c>
      <c r="C358" s="160">
        <v>0</v>
      </c>
      <c r="D358" s="145">
        <v>0</v>
      </c>
      <c r="E358" s="160">
        <v>15312650.22</v>
      </c>
      <c r="F358" s="160">
        <v>7813965.712</v>
      </c>
      <c r="G358" s="145">
        <v>51.0294795462258</v>
      </c>
    </row>
    <row r="359" spans="1:7" s="133" customFormat="1" ht="12.75">
      <c r="A359" s="141" t="s">
        <v>635</v>
      </c>
      <c r="B359" s="160">
        <v>0</v>
      </c>
      <c r="C359" s="160">
        <v>0</v>
      </c>
      <c r="D359" s="145">
        <v>0</v>
      </c>
      <c r="E359" s="160">
        <v>15359469.683</v>
      </c>
      <c r="F359" s="160">
        <v>6795507.52</v>
      </c>
      <c r="G359" s="145">
        <v>44.243112947586525</v>
      </c>
    </row>
    <row r="360" spans="1:7" s="133" customFormat="1" ht="12.75">
      <c r="A360" s="141" t="s">
        <v>636</v>
      </c>
      <c r="B360" s="160">
        <v>0</v>
      </c>
      <c r="C360" s="160">
        <v>0</v>
      </c>
      <c r="D360" s="145">
        <v>0</v>
      </c>
      <c r="E360" s="160">
        <v>11721674.713</v>
      </c>
      <c r="F360" s="160">
        <v>5282306.969</v>
      </c>
      <c r="G360" s="145">
        <v>45.06443915511171</v>
      </c>
    </row>
    <row r="361" spans="1:7" s="133" customFormat="1" ht="12.75">
      <c r="A361" s="141" t="s">
        <v>637</v>
      </c>
      <c r="B361" s="160">
        <v>0</v>
      </c>
      <c r="C361" s="160">
        <v>0</v>
      </c>
      <c r="D361" s="145">
        <v>0</v>
      </c>
      <c r="E361" s="160">
        <v>13942559.214</v>
      </c>
      <c r="F361" s="160">
        <v>6425880.81</v>
      </c>
      <c r="G361" s="145">
        <v>46.088244714411154</v>
      </c>
    </row>
    <row r="362" spans="1:7" s="133" customFormat="1" ht="12.75">
      <c r="A362" s="141" t="s">
        <v>638</v>
      </c>
      <c r="B362" s="160">
        <v>0</v>
      </c>
      <c r="C362" s="160">
        <v>0</v>
      </c>
      <c r="D362" s="145">
        <v>0</v>
      </c>
      <c r="E362" s="160">
        <v>10796876.341</v>
      </c>
      <c r="F362" s="160">
        <v>4555628.266</v>
      </c>
      <c r="G362" s="145">
        <v>42.193946861283216</v>
      </c>
    </row>
    <row r="363" spans="1:7" s="133" customFormat="1" ht="12.75">
      <c r="A363" s="141" t="s">
        <v>639</v>
      </c>
      <c r="B363" s="160">
        <v>0</v>
      </c>
      <c r="C363" s="160">
        <v>0</v>
      </c>
      <c r="D363" s="145">
        <v>0</v>
      </c>
      <c r="E363" s="160">
        <v>15607895.068</v>
      </c>
      <c r="F363" s="160">
        <v>6531547.006</v>
      </c>
      <c r="G363" s="145">
        <v>41.847712183760564</v>
      </c>
    </row>
    <row r="364" spans="1:7" s="133" customFormat="1" ht="12.75">
      <c r="A364" s="141" t="s">
        <v>640</v>
      </c>
      <c r="B364" s="160">
        <v>0</v>
      </c>
      <c r="C364" s="160">
        <v>0</v>
      </c>
      <c r="D364" s="145">
        <v>0</v>
      </c>
      <c r="E364" s="160">
        <v>14502524.539</v>
      </c>
      <c r="F364" s="160">
        <v>6276557.184</v>
      </c>
      <c r="G364" s="145">
        <v>43.27906611791047</v>
      </c>
    </row>
    <row r="365" spans="1:7" s="133" customFormat="1" ht="12.75">
      <c r="A365" s="141" t="s">
        <v>641</v>
      </c>
      <c r="B365" s="160">
        <v>0</v>
      </c>
      <c r="C365" s="160">
        <v>0</v>
      </c>
      <c r="D365" s="145">
        <v>0</v>
      </c>
      <c r="E365" s="160">
        <v>15129532.551</v>
      </c>
      <c r="F365" s="160">
        <v>6134991.108</v>
      </c>
      <c r="G365" s="145">
        <v>40.54977301724039</v>
      </c>
    </row>
    <row r="366" spans="1:7" s="133" customFormat="1" ht="12.75">
      <c r="A366" s="141" t="s">
        <v>642</v>
      </c>
      <c r="B366" s="160">
        <v>0</v>
      </c>
      <c r="C366" s="160">
        <v>0</v>
      </c>
      <c r="D366" s="145">
        <v>0</v>
      </c>
      <c r="E366" s="160">
        <v>14843464.363</v>
      </c>
      <c r="F366" s="160">
        <v>7313081.027</v>
      </c>
      <c r="G366" s="145">
        <v>49.26802024215565</v>
      </c>
    </row>
    <row r="367" spans="1:7" s="133" customFormat="1" ht="12.75">
      <c r="A367" s="141" t="s">
        <v>643</v>
      </c>
      <c r="B367" s="160">
        <v>0</v>
      </c>
      <c r="C367" s="160">
        <v>0</v>
      </c>
      <c r="D367" s="145">
        <v>0</v>
      </c>
      <c r="E367" s="160">
        <v>17205815.119</v>
      </c>
      <c r="F367" s="160">
        <v>8137296.858</v>
      </c>
      <c r="G367" s="145">
        <v>47.29387594670922</v>
      </c>
    </row>
    <row r="368" spans="1:7" s="133" customFormat="1" ht="12.75">
      <c r="A368" s="141" t="s">
        <v>644</v>
      </c>
      <c r="B368" s="160">
        <v>0</v>
      </c>
      <c r="C368" s="160">
        <v>0</v>
      </c>
      <c r="D368" s="145">
        <v>0</v>
      </c>
      <c r="E368" s="160">
        <v>17674122.808</v>
      </c>
      <c r="F368" s="160">
        <v>8192412.608</v>
      </c>
      <c r="G368" s="145">
        <v>46.35258392734373</v>
      </c>
    </row>
    <row r="369" spans="1:7" s="133" customFormat="1" ht="12.75">
      <c r="A369" s="134"/>
      <c r="B369" s="161"/>
      <c r="C369" s="161"/>
      <c r="D369" s="146"/>
      <c r="E369" s="161"/>
      <c r="F369" s="161"/>
      <c r="G369" s="146"/>
    </row>
    <row r="370" spans="1:7" s="133" customFormat="1" ht="12.75">
      <c r="A370" s="234" t="s">
        <v>130</v>
      </c>
      <c r="B370" s="234"/>
      <c r="C370" s="161"/>
      <c r="D370" s="146"/>
      <c r="E370" s="161"/>
      <c r="F370" s="161"/>
      <c r="G370" s="146"/>
    </row>
    <row r="371" spans="1:7" s="133" customFormat="1" ht="38.25">
      <c r="A371" s="140" t="s">
        <v>344</v>
      </c>
      <c r="B371" s="159" t="s">
        <v>488</v>
      </c>
      <c r="C371" s="159" t="s">
        <v>365</v>
      </c>
      <c r="D371" s="144" t="s">
        <v>333</v>
      </c>
      <c r="E371" s="159" t="s">
        <v>366</v>
      </c>
      <c r="F371" s="159" t="s">
        <v>334</v>
      </c>
      <c r="G371" s="144" t="s">
        <v>333</v>
      </c>
    </row>
    <row r="372" spans="1:7" s="123" customFormat="1" ht="12.75">
      <c r="A372" s="142" t="s">
        <v>633</v>
      </c>
      <c r="B372" s="162">
        <v>281029312</v>
      </c>
      <c r="C372" s="162">
        <v>213453126</v>
      </c>
      <c r="D372" s="147">
        <v>75.95404354119474</v>
      </c>
      <c r="E372" s="162">
        <v>46882395.899</v>
      </c>
      <c r="F372" s="162">
        <v>19211427.294</v>
      </c>
      <c r="G372" s="147">
        <v>40.97791276578034</v>
      </c>
    </row>
    <row r="373" spans="1:7" s="123" customFormat="1" ht="12.75">
      <c r="A373" s="142" t="s">
        <v>634</v>
      </c>
      <c r="B373" s="162">
        <v>224318944</v>
      </c>
      <c r="C373" s="162">
        <v>138434509</v>
      </c>
      <c r="D373" s="147">
        <v>61.713249238548485</v>
      </c>
      <c r="E373" s="162">
        <v>37167659.753</v>
      </c>
      <c r="F373" s="162">
        <v>12590479.445</v>
      </c>
      <c r="G373" s="147">
        <v>33.87482431950469</v>
      </c>
    </row>
    <row r="374" spans="1:7" s="123" customFormat="1" ht="12.75">
      <c r="A374" s="142" t="s">
        <v>635</v>
      </c>
      <c r="B374" s="162">
        <v>250283928</v>
      </c>
      <c r="C374" s="162">
        <v>155619377</v>
      </c>
      <c r="D374" s="147">
        <v>62.17713548110848</v>
      </c>
      <c r="E374" s="162">
        <v>41133053.843</v>
      </c>
      <c r="F374" s="162">
        <v>13966947.491</v>
      </c>
      <c r="G374" s="147">
        <v>33.95553256101574</v>
      </c>
    </row>
    <row r="375" spans="1:7" s="123" customFormat="1" ht="12.75">
      <c r="A375" s="142" t="s">
        <v>636</v>
      </c>
      <c r="B375" s="162">
        <v>238254184</v>
      </c>
      <c r="C375" s="162">
        <v>151778950</v>
      </c>
      <c r="D375" s="147">
        <v>63.70463152076272</v>
      </c>
      <c r="E375" s="162">
        <v>39187785.201</v>
      </c>
      <c r="F375" s="162">
        <v>13662484.699</v>
      </c>
      <c r="G375" s="147">
        <v>34.864141029974206</v>
      </c>
    </row>
    <row r="376" spans="1:7" s="123" customFormat="1" ht="12.75">
      <c r="A376" s="142" t="s">
        <v>637</v>
      </c>
      <c r="B376" s="162">
        <v>258326152</v>
      </c>
      <c r="C376" s="162">
        <v>162294645</v>
      </c>
      <c r="D376" s="147">
        <v>62.82548001566639</v>
      </c>
      <c r="E376" s="162">
        <v>42763153.785</v>
      </c>
      <c r="F376" s="162">
        <v>14551436.245</v>
      </c>
      <c r="G376" s="147">
        <v>34.027977258553356</v>
      </c>
    </row>
    <row r="377" spans="1:7" s="123" customFormat="1" ht="12.75">
      <c r="A377" s="142" t="s">
        <v>638</v>
      </c>
      <c r="B377" s="162">
        <v>287828904</v>
      </c>
      <c r="C377" s="162">
        <v>187045349</v>
      </c>
      <c r="D377" s="147">
        <v>64.98490818698319</v>
      </c>
      <c r="E377" s="162">
        <v>47594958.4</v>
      </c>
      <c r="F377" s="162">
        <v>16682656.669</v>
      </c>
      <c r="G377" s="147">
        <v>35.05131053754635</v>
      </c>
    </row>
    <row r="378" spans="1:7" s="123" customFormat="1" ht="12.75">
      <c r="A378" s="142" t="s">
        <v>639</v>
      </c>
      <c r="B378" s="162">
        <v>364930296</v>
      </c>
      <c r="C378" s="162">
        <v>241315966</v>
      </c>
      <c r="D378" s="147">
        <v>66.12659147378655</v>
      </c>
      <c r="E378" s="162">
        <v>58769600.904</v>
      </c>
      <c r="F378" s="162">
        <v>21500228.285</v>
      </c>
      <c r="G378" s="147">
        <v>36.58392766716346</v>
      </c>
    </row>
    <row r="379" spans="1:7" s="123" customFormat="1" ht="12.75">
      <c r="A379" s="142" t="s">
        <v>640</v>
      </c>
      <c r="B379" s="162">
        <v>372432464</v>
      </c>
      <c r="C379" s="162">
        <v>225759087</v>
      </c>
      <c r="D379" s="147">
        <v>60.61745653837524</v>
      </c>
      <c r="E379" s="162">
        <v>57978267.066</v>
      </c>
      <c r="F379" s="162">
        <v>20285511.032</v>
      </c>
      <c r="G379" s="147">
        <v>34.98812927421207</v>
      </c>
    </row>
    <row r="380" spans="1:7" s="123" customFormat="1" ht="12.75">
      <c r="A380" s="142" t="s">
        <v>641</v>
      </c>
      <c r="B380" s="162">
        <v>343156152</v>
      </c>
      <c r="C380" s="162">
        <v>224691130</v>
      </c>
      <c r="D380" s="147">
        <v>65.47780906460333</v>
      </c>
      <c r="E380" s="162">
        <v>57332807.214</v>
      </c>
      <c r="F380" s="162">
        <v>20191831.353</v>
      </c>
      <c r="G380" s="147">
        <v>35.2186336832106</v>
      </c>
    </row>
    <row r="381" spans="1:7" s="123" customFormat="1" ht="12.75">
      <c r="A381" s="142" t="s">
        <v>642</v>
      </c>
      <c r="B381" s="162">
        <v>356104032</v>
      </c>
      <c r="C381" s="162">
        <v>241857109</v>
      </c>
      <c r="D381" s="147">
        <v>67.9175429836189</v>
      </c>
      <c r="E381" s="162">
        <v>59570528.287</v>
      </c>
      <c r="F381" s="162">
        <v>21860511.734</v>
      </c>
      <c r="G381" s="147">
        <v>36.696857259146704</v>
      </c>
    </row>
    <row r="382" spans="1:7" s="123" customFormat="1" ht="12.75">
      <c r="A382" s="142" t="s">
        <v>643</v>
      </c>
      <c r="B382" s="162">
        <v>340568752</v>
      </c>
      <c r="C382" s="162">
        <v>240319570</v>
      </c>
      <c r="D382" s="147">
        <v>70.56418669907802</v>
      </c>
      <c r="E382" s="162">
        <v>56762422.126</v>
      </c>
      <c r="F382" s="162">
        <v>21610161.778</v>
      </c>
      <c r="G382" s="147">
        <v>38.071246730856956</v>
      </c>
    </row>
    <row r="383" spans="1:7" s="123" customFormat="1" ht="12.75">
      <c r="A383" s="142" t="s">
        <v>644</v>
      </c>
      <c r="B383" s="162">
        <v>424179104</v>
      </c>
      <c r="C383" s="162">
        <v>339909568</v>
      </c>
      <c r="D383" s="147">
        <v>80.13350134286671</v>
      </c>
      <c r="E383" s="162">
        <v>71429169.258</v>
      </c>
      <c r="F383" s="162">
        <v>30393452.333</v>
      </c>
      <c r="G383" s="147">
        <v>42.550477135215964</v>
      </c>
    </row>
  </sheetData>
  <sheetProtection/>
  <mergeCells count="30">
    <mergeCell ref="A79:B79"/>
    <mergeCell ref="A94:B94"/>
    <mergeCell ref="A106:B106"/>
    <mergeCell ref="A112:B112"/>
    <mergeCell ref="A270:B270"/>
    <mergeCell ref="A274:B274"/>
    <mergeCell ref="A123:B123"/>
    <mergeCell ref="A1:G1"/>
    <mergeCell ref="A2:G2"/>
    <mergeCell ref="A4:B4"/>
    <mergeCell ref="A19:B19"/>
    <mergeCell ref="A34:B34"/>
    <mergeCell ref="A49:B49"/>
    <mergeCell ref="A64:B64"/>
    <mergeCell ref="A280:B280"/>
    <mergeCell ref="A138:B138"/>
    <mergeCell ref="A151:B151"/>
    <mergeCell ref="A166:B166"/>
    <mergeCell ref="A181:B181"/>
    <mergeCell ref="A196:B196"/>
    <mergeCell ref="A211:B211"/>
    <mergeCell ref="A226:B226"/>
    <mergeCell ref="A240:B240"/>
    <mergeCell ref="A255:B255"/>
    <mergeCell ref="A370:B370"/>
    <mergeCell ref="A295:B295"/>
    <mergeCell ref="A310:B310"/>
    <mergeCell ref="A325:B325"/>
    <mergeCell ref="A340:B340"/>
    <mergeCell ref="A355:B35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00390625" style="26" customWidth="1"/>
    <col min="2" max="2" width="17.421875" style="152" customWidth="1"/>
    <col min="3" max="3" width="15.00390625" style="152" customWidth="1"/>
    <col min="4" max="4" width="6.8515625" style="153" customWidth="1"/>
    <col min="5" max="5" width="18.140625" style="185" customWidth="1"/>
    <col min="6" max="6" width="14.7109375" style="185" customWidth="1"/>
    <col min="7" max="7" width="6.57421875" style="153" customWidth="1"/>
  </cols>
  <sheetData>
    <row r="1" spans="1:7" s="123" customFormat="1" ht="15">
      <c r="A1" s="227" t="s">
        <v>345</v>
      </c>
      <c r="B1" s="227"/>
      <c r="C1" s="227"/>
      <c r="D1" s="227"/>
      <c r="E1" s="227"/>
      <c r="F1" s="227"/>
      <c r="G1" s="227"/>
    </row>
    <row r="2" spans="1:7" s="123" customFormat="1" ht="15">
      <c r="A2" s="227" t="s">
        <v>331</v>
      </c>
      <c r="B2" s="227"/>
      <c r="C2" s="227"/>
      <c r="D2" s="227"/>
      <c r="E2" s="227"/>
      <c r="F2" s="227"/>
      <c r="G2" s="227"/>
    </row>
    <row r="3" spans="1:7" s="123" customFormat="1" ht="8.25">
      <c r="A3" s="25"/>
      <c r="B3" s="21"/>
      <c r="C3" s="21"/>
      <c r="D3" s="150"/>
      <c r="E3" s="181"/>
      <c r="F3" s="181"/>
      <c r="G3" s="150"/>
    </row>
    <row r="4" spans="1:7" s="123" customFormat="1" ht="15.75">
      <c r="A4" s="235" t="s">
        <v>332</v>
      </c>
      <c r="B4" s="235"/>
      <c r="C4" s="21"/>
      <c r="D4" s="150"/>
      <c r="E4" s="181"/>
      <c r="F4" s="181"/>
      <c r="G4" s="151">
        <v>2009</v>
      </c>
    </row>
    <row r="5" spans="1:7" s="123" customFormat="1" ht="25.5">
      <c r="A5" s="157" t="s">
        <v>344</v>
      </c>
      <c r="B5" s="136" t="s">
        <v>488</v>
      </c>
      <c r="C5" s="136" t="s">
        <v>365</v>
      </c>
      <c r="D5" s="154" t="s">
        <v>333</v>
      </c>
      <c r="E5" s="182" t="s">
        <v>366</v>
      </c>
      <c r="F5" s="182" t="s">
        <v>334</v>
      </c>
      <c r="G5" s="154" t="s">
        <v>333</v>
      </c>
    </row>
    <row r="6" spans="1:7" s="123" customFormat="1" ht="12.75">
      <c r="A6" s="135" t="s">
        <v>633</v>
      </c>
      <c r="B6" s="137">
        <v>2456292025</v>
      </c>
      <c r="C6" s="137">
        <v>1868703828</v>
      </c>
      <c r="D6" s="155">
        <v>76.08</v>
      </c>
      <c r="E6" s="183">
        <v>401412823.79</v>
      </c>
      <c r="F6" s="183">
        <v>216419986.08</v>
      </c>
      <c r="G6" s="155">
        <v>53.91</v>
      </c>
    </row>
    <row r="7" spans="1:7" s="123" customFormat="1" ht="12.75">
      <c r="A7" s="135" t="s">
        <v>634</v>
      </c>
      <c r="B7" s="137">
        <v>2241912845</v>
      </c>
      <c r="C7" s="137">
        <v>1546926259</v>
      </c>
      <c r="D7" s="155">
        <v>69</v>
      </c>
      <c r="E7" s="183">
        <v>372999292.99</v>
      </c>
      <c r="F7" s="183">
        <v>182149045.49</v>
      </c>
      <c r="G7" s="155">
        <v>48.83</v>
      </c>
    </row>
    <row r="8" spans="1:7" s="123" customFormat="1" ht="12.75">
      <c r="A8" s="135" t="s">
        <v>635</v>
      </c>
      <c r="B8" s="137">
        <v>2429841232</v>
      </c>
      <c r="C8" s="137">
        <v>1551760224</v>
      </c>
      <c r="D8" s="155">
        <v>63.86</v>
      </c>
      <c r="E8" s="183">
        <v>385383505.07</v>
      </c>
      <c r="F8" s="183">
        <v>184490245.62</v>
      </c>
      <c r="G8" s="155">
        <v>47.87</v>
      </c>
    </row>
    <row r="9" spans="1:7" s="123" customFormat="1" ht="12.75">
      <c r="A9" s="135" t="s">
        <v>636</v>
      </c>
      <c r="B9" s="137">
        <v>2246422457</v>
      </c>
      <c r="C9" s="137">
        <v>1608619884</v>
      </c>
      <c r="D9" s="155">
        <v>71.61</v>
      </c>
      <c r="E9" s="183">
        <v>369700801.31</v>
      </c>
      <c r="F9" s="183">
        <v>188056267.58</v>
      </c>
      <c r="G9" s="155">
        <v>50.87</v>
      </c>
    </row>
    <row r="10" spans="1:7" s="123" customFormat="1" ht="12.75">
      <c r="A10" s="135" t="s">
        <v>637</v>
      </c>
      <c r="B10" s="137">
        <v>2400529060</v>
      </c>
      <c r="C10" s="137">
        <v>1542576757</v>
      </c>
      <c r="D10" s="155">
        <v>64.26</v>
      </c>
      <c r="E10" s="183">
        <v>399466288.74</v>
      </c>
      <c r="F10" s="183">
        <v>182664972.46</v>
      </c>
      <c r="G10" s="155">
        <v>45.73</v>
      </c>
    </row>
    <row r="11" spans="1:7" s="123" customFormat="1" ht="12.75">
      <c r="A11" s="135" t="s">
        <v>638</v>
      </c>
      <c r="B11" s="137">
        <v>2330678123</v>
      </c>
      <c r="C11" s="137">
        <v>1560210148</v>
      </c>
      <c r="D11" s="155">
        <v>66.94</v>
      </c>
      <c r="E11" s="183">
        <v>387875004.05</v>
      </c>
      <c r="F11" s="183">
        <v>182505919.65</v>
      </c>
      <c r="G11" s="155">
        <v>47.05</v>
      </c>
    </row>
    <row r="12" spans="1:7" s="123" customFormat="1" ht="12.75">
      <c r="A12" s="135" t="s">
        <v>639</v>
      </c>
      <c r="B12" s="137">
        <v>2411641040</v>
      </c>
      <c r="C12" s="137">
        <v>1717599514</v>
      </c>
      <c r="D12" s="155">
        <v>71.22</v>
      </c>
      <c r="E12" s="183">
        <v>387983320.29</v>
      </c>
      <c r="F12" s="183">
        <v>188576809.6</v>
      </c>
      <c r="G12" s="155">
        <v>48.6</v>
      </c>
    </row>
    <row r="13" spans="1:7" s="123" customFormat="1" ht="12.75">
      <c r="A13" s="135" t="s">
        <v>640</v>
      </c>
      <c r="B13" s="137">
        <v>2370853293</v>
      </c>
      <c r="C13" s="137">
        <v>1673039178</v>
      </c>
      <c r="D13" s="155">
        <v>70.57</v>
      </c>
      <c r="E13" s="183">
        <v>377701614.48</v>
      </c>
      <c r="F13" s="183">
        <v>187030576.38</v>
      </c>
      <c r="G13" s="155">
        <v>49.52</v>
      </c>
    </row>
    <row r="14" spans="1:7" s="123" customFormat="1" ht="12.75">
      <c r="A14" s="135" t="s">
        <v>641</v>
      </c>
      <c r="B14" s="137">
        <v>2239016780</v>
      </c>
      <c r="C14" s="137">
        <v>1701034046</v>
      </c>
      <c r="D14" s="155">
        <v>75.97</v>
      </c>
      <c r="E14" s="183">
        <v>361063311.85</v>
      </c>
      <c r="F14" s="183">
        <v>186654840.09</v>
      </c>
      <c r="G14" s="155">
        <v>51.7</v>
      </c>
    </row>
    <row r="15" spans="1:7" s="123" customFormat="1" ht="12.75">
      <c r="A15" s="135" t="s">
        <v>642</v>
      </c>
      <c r="B15" s="137">
        <v>2346959263</v>
      </c>
      <c r="C15" s="137">
        <v>1841351640</v>
      </c>
      <c r="D15" s="155">
        <v>78.46</v>
      </c>
      <c r="E15" s="183">
        <v>383435989.75</v>
      </c>
      <c r="F15" s="183">
        <v>202963128.28</v>
      </c>
      <c r="G15" s="155">
        <v>52.93</v>
      </c>
    </row>
    <row r="16" spans="1:7" s="123" customFormat="1" ht="12.75">
      <c r="A16" s="135" t="s">
        <v>643</v>
      </c>
      <c r="B16" s="137">
        <v>2289445119</v>
      </c>
      <c r="C16" s="137">
        <v>1697311248</v>
      </c>
      <c r="D16" s="155">
        <v>74.14</v>
      </c>
      <c r="E16" s="183">
        <v>373839708.5</v>
      </c>
      <c r="F16" s="183">
        <v>191343375.57</v>
      </c>
      <c r="G16" s="155">
        <v>51.18</v>
      </c>
    </row>
    <row r="17" spans="1:7" s="123" customFormat="1" ht="12.75">
      <c r="A17" s="135" t="s">
        <v>644</v>
      </c>
      <c r="B17" s="137">
        <v>2463782530</v>
      </c>
      <c r="C17" s="137">
        <v>1866521236</v>
      </c>
      <c r="D17" s="155">
        <v>75.76</v>
      </c>
      <c r="E17" s="183">
        <v>403505349.3</v>
      </c>
      <c r="F17" s="183">
        <v>205966915.09</v>
      </c>
      <c r="G17" s="155">
        <v>51.04</v>
      </c>
    </row>
    <row r="18" spans="1:7" s="123" customFormat="1" ht="12.75">
      <c r="A18" s="158"/>
      <c r="B18" s="139"/>
      <c r="C18" s="139"/>
      <c r="D18" s="156"/>
      <c r="E18" s="184"/>
      <c r="F18" s="184"/>
      <c r="G18" s="156"/>
    </row>
    <row r="19" spans="1:7" s="123" customFormat="1" ht="12.75">
      <c r="A19" s="236" t="s">
        <v>127</v>
      </c>
      <c r="B19" s="236"/>
      <c r="C19" s="139"/>
      <c r="D19" s="156"/>
      <c r="E19" s="184"/>
      <c r="F19" s="184"/>
      <c r="G19" s="156"/>
    </row>
    <row r="20" spans="1:7" s="123" customFormat="1" ht="25.5">
      <c r="A20" s="157" t="s">
        <v>344</v>
      </c>
      <c r="B20" s="136" t="s">
        <v>488</v>
      </c>
      <c r="C20" s="136" t="s">
        <v>365</v>
      </c>
      <c r="D20" s="154" t="s">
        <v>333</v>
      </c>
      <c r="E20" s="182" t="s">
        <v>366</v>
      </c>
      <c r="F20" s="182" t="s">
        <v>334</v>
      </c>
      <c r="G20" s="154" t="s">
        <v>333</v>
      </c>
    </row>
    <row r="21" spans="1:7" s="123" customFormat="1" ht="12.75">
      <c r="A21" s="135" t="s">
        <v>633</v>
      </c>
      <c r="B21" s="137">
        <v>0</v>
      </c>
      <c r="C21" s="138">
        <v>0</v>
      </c>
      <c r="D21" s="155">
        <v>0</v>
      </c>
      <c r="E21" s="183">
        <v>40038406.738</v>
      </c>
      <c r="F21" s="183">
        <v>29169221.667</v>
      </c>
      <c r="G21" s="155">
        <v>72.85310291659488</v>
      </c>
    </row>
    <row r="22" spans="1:7" s="123" customFormat="1" ht="12.75">
      <c r="A22" s="135" t="s">
        <v>634</v>
      </c>
      <c r="B22" s="137">
        <v>0</v>
      </c>
      <c r="C22" s="138">
        <v>0</v>
      </c>
      <c r="D22" s="155">
        <v>0</v>
      </c>
      <c r="E22" s="183">
        <v>38124291.174</v>
      </c>
      <c r="F22" s="183">
        <v>28175443.987</v>
      </c>
      <c r="G22" s="155">
        <v>73.90417793843493</v>
      </c>
    </row>
    <row r="23" spans="1:7" s="123" customFormat="1" ht="12.75">
      <c r="A23" s="135" t="s">
        <v>635</v>
      </c>
      <c r="B23" s="137">
        <v>0</v>
      </c>
      <c r="C23" s="138">
        <v>0</v>
      </c>
      <c r="D23" s="155">
        <v>0</v>
      </c>
      <c r="E23" s="183">
        <v>41198845.853</v>
      </c>
      <c r="F23" s="183">
        <v>28919475.192</v>
      </c>
      <c r="G23" s="155">
        <v>70.19486733969795</v>
      </c>
    </row>
    <row r="24" spans="1:7" s="123" customFormat="1" ht="12.75">
      <c r="A24" s="135" t="s">
        <v>636</v>
      </c>
      <c r="B24" s="137">
        <v>0</v>
      </c>
      <c r="C24" s="138">
        <v>0</v>
      </c>
      <c r="D24" s="155">
        <v>0</v>
      </c>
      <c r="E24" s="183">
        <v>31515360.77</v>
      </c>
      <c r="F24" s="183">
        <v>24283343.978</v>
      </c>
      <c r="G24" s="155">
        <v>77.05240677782665</v>
      </c>
    </row>
    <row r="25" spans="1:7" s="123" customFormat="1" ht="12.75">
      <c r="A25" s="135" t="s">
        <v>637</v>
      </c>
      <c r="B25" s="137">
        <v>0</v>
      </c>
      <c r="C25" s="138">
        <v>0</v>
      </c>
      <c r="D25" s="155">
        <v>0</v>
      </c>
      <c r="E25" s="183">
        <v>32061121.746</v>
      </c>
      <c r="F25" s="183">
        <v>22718488.64</v>
      </c>
      <c r="G25" s="155">
        <v>70.85993066613273</v>
      </c>
    </row>
    <row r="26" spans="1:7" s="123" customFormat="1" ht="12.75">
      <c r="A26" s="135" t="s">
        <v>638</v>
      </c>
      <c r="B26" s="137">
        <v>0</v>
      </c>
      <c r="C26" s="138">
        <v>0</v>
      </c>
      <c r="D26" s="155">
        <v>0</v>
      </c>
      <c r="E26" s="183">
        <v>32832412.078</v>
      </c>
      <c r="F26" s="183">
        <v>23724623.983</v>
      </c>
      <c r="G26" s="155">
        <v>72.25976552267126</v>
      </c>
    </row>
    <row r="27" spans="1:7" s="123" customFormat="1" ht="12.75">
      <c r="A27" s="135" t="s">
        <v>639</v>
      </c>
      <c r="B27" s="137">
        <v>0</v>
      </c>
      <c r="C27" s="138">
        <v>0</v>
      </c>
      <c r="D27" s="155">
        <v>0</v>
      </c>
      <c r="E27" s="183">
        <v>26703723.333</v>
      </c>
      <c r="F27" s="183">
        <v>18572916.371</v>
      </c>
      <c r="G27" s="155">
        <v>69.55178549220479</v>
      </c>
    </row>
    <row r="28" spans="1:7" s="123" customFormat="1" ht="12.75">
      <c r="A28" s="135" t="s">
        <v>640</v>
      </c>
      <c r="B28" s="137">
        <v>0</v>
      </c>
      <c r="C28" s="138">
        <v>0</v>
      </c>
      <c r="D28" s="155">
        <v>0</v>
      </c>
      <c r="E28" s="183">
        <v>27772498.427</v>
      </c>
      <c r="F28" s="183">
        <v>19521918.723</v>
      </c>
      <c r="G28" s="155">
        <v>70.29226691402415</v>
      </c>
    </row>
    <row r="29" spans="1:7" s="123" customFormat="1" ht="12.75">
      <c r="A29" s="135" t="s">
        <v>641</v>
      </c>
      <c r="B29" s="137">
        <v>0</v>
      </c>
      <c r="C29" s="138">
        <v>0</v>
      </c>
      <c r="D29" s="155">
        <v>0</v>
      </c>
      <c r="E29" s="183">
        <v>25396520.802</v>
      </c>
      <c r="F29" s="183">
        <v>17515140.065</v>
      </c>
      <c r="G29" s="155">
        <v>68.96669115251672</v>
      </c>
    </row>
    <row r="30" spans="1:7" s="123" customFormat="1" ht="12.75">
      <c r="A30" s="135" t="s">
        <v>642</v>
      </c>
      <c r="B30" s="137">
        <v>0</v>
      </c>
      <c r="C30" s="138">
        <v>0</v>
      </c>
      <c r="D30" s="155">
        <v>0</v>
      </c>
      <c r="E30" s="183">
        <v>27108396.047</v>
      </c>
      <c r="F30" s="183">
        <v>18861733.696</v>
      </c>
      <c r="G30" s="155">
        <v>69.57893658960087</v>
      </c>
    </row>
    <row r="31" spans="1:7" s="123" customFormat="1" ht="12.75">
      <c r="A31" s="135" t="s">
        <v>643</v>
      </c>
      <c r="B31" s="137">
        <v>0</v>
      </c>
      <c r="C31" s="138">
        <v>0</v>
      </c>
      <c r="D31" s="155">
        <v>0</v>
      </c>
      <c r="E31" s="183">
        <v>26015516.719</v>
      </c>
      <c r="F31" s="183">
        <v>19029674.325</v>
      </c>
      <c r="G31" s="155">
        <v>73.1474009551461</v>
      </c>
    </row>
    <row r="32" spans="1:7" s="123" customFormat="1" ht="12.75">
      <c r="A32" s="135" t="s">
        <v>644</v>
      </c>
      <c r="B32" s="137">
        <v>0</v>
      </c>
      <c r="C32" s="138">
        <v>0</v>
      </c>
      <c r="D32" s="155">
        <v>0</v>
      </c>
      <c r="E32" s="183">
        <v>28662299.154</v>
      </c>
      <c r="F32" s="183">
        <v>19580327.425</v>
      </c>
      <c r="G32" s="155">
        <v>68.3138757285193</v>
      </c>
    </row>
    <row r="33" spans="1:7" s="123" customFormat="1" ht="12.75">
      <c r="A33" s="158"/>
      <c r="B33" s="139"/>
      <c r="C33" s="139"/>
      <c r="D33" s="156"/>
      <c r="E33" s="184"/>
      <c r="F33" s="184"/>
      <c r="G33" s="156"/>
    </row>
    <row r="34" spans="1:7" s="123" customFormat="1" ht="12.75">
      <c r="A34" s="236" t="s">
        <v>108</v>
      </c>
      <c r="B34" s="236"/>
      <c r="C34" s="139"/>
      <c r="D34" s="156"/>
      <c r="E34" s="184"/>
      <c r="F34" s="184"/>
      <c r="G34" s="156"/>
    </row>
    <row r="35" spans="1:7" s="123" customFormat="1" ht="25.5">
      <c r="A35" s="157" t="s">
        <v>344</v>
      </c>
      <c r="B35" s="136" t="s">
        <v>488</v>
      </c>
      <c r="C35" s="136" t="s">
        <v>365</v>
      </c>
      <c r="D35" s="154" t="s">
        <v>333</v>
      </c>
      <c r="E35" s="182" t="s">
        <v>366</v>
      </c>
      <c r="F35" s="182" t="s">
        <v>334</v>
      </c>
      <c r="G35" s="154" t="s">
        <v>333</v>
      </c>
    </row>
    <row r="36" spans="1:7" s="123" customFormat="1" ht="12.75">
      <c r="A36" s="135" t="s">
        <v>636</v>
      </c>
      <c r="B36" s="137">
        <v>542272</v>
      </c>
      <c r="C36" s="138">
        <v>109450</v>
      </c>
      <c r="D36" s="155">
        <v>20.183597899209254</v>
      </c>
      <c r="E36" s="183">
        <v>39040</v>
      </c>
      <c r="F36" s="183">
        <v>8208.75</v>
      </c>
      <c r="G36" s="155">
        <v>21.026511270491802</v>
      </c>
    </row>
    <row r="37" spans="1:7" s="123" customFormat="1" ht="12.75">
      <c r="A37" s="135" t="s">
        <v>637</v>
      </c>
      <c r="B37" s="137">
        <v>1626520</v>
      </c>
      <c r="C37" s="138">
        <v>882847</v>
      </c>
      <c r="D37" s="155">
        <v>54.278275090377</v>
      </c>
      <c r="E37" s="183">
        <v>121155.362</v>
      </c>
      <c r="F37" s="183">
        <v>77906.766</v>
      </c>
      <c r="G37" s="155">
        <v>64.30319278811614</v>
      </c>
    </row>
    <row r="38" spans="1:7" s="123" customFormat="1" ht="12.75">
      <c r="A38" s="135" t="s">
        <v>638</v>
      </c>
      <c r="B38" s="137">
        <v>414104</v>
      </c>
      <c r="C38" s="138">
        <v>241706</v>
      </c>
      <c r="D38" s="155">
        <v>58.368429186870934</v>
      </c>
      <c r="E38" s="183">
        <v>23100.425</v>
      </c>
      <c r="F38" s="183">
        <v>20207.954</v>
      </c>
      <c r="G38" s="155">
        <v>87.47871088951828</v>
      </c>
    </row>
    <row r="39" spans="1:7" s="123" customFormat="1" ht="12.75">
      <c r="A39" s="158"/>
      <c r="B39" s="139"/>
      <c r="C39" s="139"/>
      <c r="D39" s="156"/>
      <c r="E39" s="184"/>
      <c r="F39" s="184"/>
      <c r="G39" s="156"/>
    </row>
    <row r="40" spans="1:7" s="123" customFormat="1" ht="12.75">
      <c r="A40" s="236" t="s">
        <v>110</v>
      </c>
      <c r="B40" s="236"/>
      <c r="C40" s="139"/>
      <c r="D40" s="156"/>
      <c r="E40" s="184"/>
      <c r="F40" s="184"/>
      <c r="G40" s="156"/>
    </row>
    <row r="41" spans="1:7" s="123" customFormat="1" ht="25.5">
      <c r="A41" s="157" t="s">
        <v>344</v>
      </c>
      <c r="B41" s="136" t="s">
        <v>488</v>
      </c>
      <c r="C41" s="136" t="s">
        <v>365</v>
      </c>
      <c r="D41" s="154" t="s">
        <v>333</v>
      </c>
      <c r="E41" s="182" t="s">
        <v>366</v>
      </c>
      <c r="F41" s="182" t="s">
        <v>334</v>
      </c>
      <c r="G41" s="154" t="s">
        <v>333</v>
      </c>
    </row>
    <row r="42" spans="1:7" s="123" customFormat="1" ht="12.75">
      <c r="A42" s="135" t="s">
        <v>633</v>
      </c>
      <c r="B42" s="137">
        <v>446622037</v>
      </c>
      <c r="C42" s="138">
        <v>250765439</v>
      </c>
      <c r="D42" s="155">
        <v>56.14712625566212</v>
      </c>
      <c r="E42" s="183">
        <v>30555938.274000004</v>
      </c>
      <c r="F42" s="183">
        <v>22353066.347000003</v>
      </c>
      <c r="G42" s="155">
        <v>73.15457357766752</v>
      </c>
    </row>
    <row r="43" spans="1:7" s="123" customFormat="1" ht="12.75">
      <c r="A43" s="135" t="s">
        <v>634</v>
      </c>
      <c r="B43" s="137">
        <v>396010507</v>
      </c>
      <c r="C43" s="138">
        <v>191562134</v>
      </c>
      <c r="D43" s="155">
        <v>48.37299279031503</v>
      </c>
      <c r="E43" s="183">
        <v>34235053.968</v>
      </c>
      <c r="F43" s="183">
        <v>17132794.493</v>
      </c>
      <c r="G43" s="155">
        <v>50.044596129494266</v>
      </c>
    </row>
    <row r="44" spans="1:7" s="123" customFormat="1" ht="12.75">
      <c r="A44" s="135" t="s">
        <v>635</v>
      </c>
      <c r="B44" s="137">
        <v>404405616</v>
      </c>
      <c r="C44" s="138">
        <v>165495560</v>
      </c>
      <c r="D44" s="155">
        <v>40.92316067143835</v>
      </c>
      <c r="E44" s="183">
        <v>15483224.543</v>
      </c>
      <c r="F44" s="183">
        <v>14905408.049</v>
      </c>
      <c r="G44" s="155">
        <v>96.26811267643063</v>
      </c>
    </row>
    <row r="45" spans="1:7" s="123" customFormat="1" ht="12.75">
      <c r="A45" s="135" t="s">
        <v>636</v>
      </c>
      <c r="B45" s="137">
        <v>293103648</v>
      </c>
      <c r="C45" s="138">
        <v>135517413</v>
      </c>
      <c r="D45" s="155">
        <v>46.23532116529645</v>
      </c>
      <c r="E45" s="183">
        <v>12948445.611000001</v>
      </c>
      <c r="F45" s="183">
        <v>12477318.835</v>
      </c>
      <c r="G45" s="155">
        <v>96.36151867062894</v>
      </c>
    </row>
    <row r="46" spans="1:7" s="123" customFormat="1" ht="12.75">
      <c r="A46" s="135" t="s">
        <v>637</v>
      </c>
      <c r="B46" s="137">
        <v>381564080</v>
      </c>
      <c r="C46" s="138">
        <v>160951727</v>
      </c>
      <c r="D46" s="155">
        <v>42.18209612393284</v>
      </c>
      <c r="E46" s="183">
        <v>31688903.505999997</v>
      </c>
      <c r="F46" s="183">
        <v>14739586.254</v>
      </c>
      <c r="G46" s="155">
        <v>46.513399402441294</v>
      </c>
    </row>
    <row r="47" spans="1:7" s="123" customFormat="1" ht="12.75">
      <c r="A47" s="135" t="s">
        <v>638</v>
      </c>
      <c r="B47" s="137">
        <v>334945072</v>
      </c>
      <c r="C47" s="138">
        <v>144965114</v>
      </c>
      <c r="D47" s="155">
        <v>43.2802647712936</v>
      </c>
      <c r="E47" s="183">
        <v>28734341.258</v>
      </c>
      <c r="F47" s="183">
        <v>13350366.105</v>
      </c>
      <c r="G47" s="155">
        <v>46.46136128589025</v>
      </c>
    </row>
    <row r="48" spans="1:7" s="123" customFormat="1" ht="12.75">
      <c r="A48" s="135" t="s">
        <v>639</v>
      </c>
      <c r="B48" s="137">
        <v>322030184</v>
      </c>
      <c r="C48" s="138">
        <v>112045655</v>
      </c>
      <c r="D48" s="155">
        <v>34.79352575223197</v>
      </c>
      <c r="E48" s="183">
        <v>28422709.052</v>
      </c>
      <c r="F48" s="183">
        <v>10293516.052</v>
      </c>
      <c r="G48" s="155">
        <v>36.21581613901678</v>
      </c>
    </row>
    <row r="49" spans="1:7" s="123" customFormat="1" ht="12.75">
      <c r="A49" s="135" t="s">
        <v>640</v>
      </c>
      <c r="B49" s="137">
        <v>322621258</v>
      </c>
      <c r="C49" s="138">
        <v>107773275</v>
      </c>
      <c r="D49" s="155">
        <v>33.40550950303467</v>
      </c>
      <c r="E49" s="183">
        <v>23867773.654</v>
      </c>
      <c r="F49" s="183">
        <v>10035290.974</v>
      </c>
      <c r="G49" s="155">
        <v>42.045358396124165</v>
      </c>
    </row>
    <row r="50" spans="1:7" s="123" customFormat="1" ht="12.75">
      <c r="A50" s="135" t="s">
        <v>641</v>
      </c>
      <c r="B50" s="137">
        <v>278175964</v>
      </c>
      <c r="C50" s="138">
        <v>148733602</v>
      </c>
      <c r="D50" s="155">
        <v>53.46745270917799</v>
      </c>
      <c r="E50" s="183">
        <v>22478073.043</v>
      </c>
      <c r="F50" s="183">
        <v>13686109.417</v>
      </c>
      <c r="G50" s="155">
        <v>60.88648876093075</v>
      </c>
    </row>
    <row r="51" spans="1:7" s="123" customFormat="1" ht="12.75">
      <c r="A51" s="135" t="s">
        <v>642</v>
      </c>
      <c r="B51" s="137">
        <v>302256226</v>
      </c>
      <c r="C51" s="138">
        <v>184003212</v>
      </c>
      <c r="D51" s="155">
        <v>60.87656636062147</v>
      </c>
      <c r="E51" s="183">
        <v>25253826.304</v>
      </c>
      <c r="F51" s="183">
        <v>16979941.775</v>
      </c>
      <c r="G51" s="155">
        <v>67.23710526317556</v>
      </c>
    </row>
    <row r="52" spans="1:7" s="123" customFormat="1" ht="12.75">
      <c r="A52" s="135" t="s">
        <v>643</v>
      </c>
      <c r="B52" s="137">
        <v>319743738</v>
      </c>
      <c r="C52" s="138">
        <v>197490952</v>
      </c>
      <c r="D52" s="155">
        <v>61.765385378712246</v>
      </c>
      <c r="E52" s="183">
        <v>26449225.785</v>
      </c>
      <c r="F52" s="183">
        <v>18177369.042</v>
      </c>
      <c r="G52" s="155">
        <v>68.72552410327575</v>
      </c>
    </row>
    <row r="53" spans="1:7" s="123" customFormat="1" ht="12.75">
      <c r="A53" s="135" t="s">
        <v>644</v>
      </c>
      <c r="B53" s="137">
        <v>343762315</v>
      </c>
      <c r="C53" s="138">
        <v>225043059</v>
      </c>
      <c r="D53" s="155">
        <v>65.46472640551073</v>
      </c>
      <c r="E53" s="183">
        <v>29996512.421</v>
      </c>
      <c r="F53" s="183">
        <v>21092703.153</v>
      </c>
      <c r="G53" s="155">
        <v>70.31718506793274</v>
      </c>
    </row>
    <row r="54" spans="1:7" s="123" customFormat="1" ht="12.75">
      <c r="A54" s="158"/>
      <c r="B54" s="139"/>
      <c r="C54" s="139"/>
      <c r="D54" s="156"/>
      <c r="E54" s="184"/>
      <c r="F54" s="184"/>
      <c r="G54" s="156"/>
    </row>
    <row r="55" spans="1:7" s="123" customFormat="1" ht="12.75">
      <c r="A55" s="236" t="s">
        <v>113</v>
      </c>
      <c r="B55" s="236"/>
      <c r="C55" s="139"/>
      <c r="D55" s="156"/>
      <c r="E55" s="184"/>
      <c r="F55" s="184"/>
      <c r="G55" s="156"/>
    </row>
    <row r="56" spans="1:7" s="123" customFormat="1" ht="25.5">
      <c r="A56" s="157" t="s">
        <v>344</v>
      </c>
      <c r="B56" s="136" t="s">
        <v>488</v>
      </c>
      <c r="C56" s="136" t="s">
        <v>365</v>
      </c>
      <c r="D56" s="154" t="s">
        <v>333</v>
      </c>
      <c r="E56" s="182" t="s">
        <v>366</v>
      </c>
      <c r="F56" s="182" t="s">
        <v>334</v>
      </c>
      <c r="G56" s="154" t="s">
        <v>333</v>
      </c>
    </row>
    <row r="57" spans="1:7" s="123" customFormat="1" ht="12.75">
      <c r="A57" s="135" t="s">
        <v>636</v>
      </c>
      <c r="B57" s="137">
        <v>0</v>
      </c>
      <c r="C57" s="138">
        <v>0</v>
      </c>
      <c r="D57" s="155">
        <v>0</v>
      </c>
      <c r="E57" s="183">
        <v>7906536</v>
      </c>
      <c r="F57" s="183">
        <v>3016931.542</v>
      </c>
      <c r="G57" s="155">
        <v>38.15743761869926</v>
      </c>
    </row>
    <row r="58" spans="1:7" s="123" customFormat="1" ht="12.75">
      <c r="A58" s="135" t="s">
        <v>637</v>
      </c>
      <c r="B58" s="137">
        <v>0</v>
      </c>
      <c r="C58" s="138">
        <v>0</v>
      </c>
      <c r="D58" s="155">
        <v>0</v>
      </c>
      <c r="E58" s="183">
        <v>7441488</v>
      </c>
      <c r="F58" s="183">
        <v>5235085.662</v>
      </c>
      <c r="G58" s="155">
        <v>70.34998459985421</v>
      </c>
    </row>
    <row r="59" spans="1:7" s="123" customFormat="1" ht="12.75">
      <c r="A59" s="135" t="s">
        <v>638</v>
      </c>
      <c r="B59" s="137">
        <v>0</v>
      </c>
      <c r="C59" s="138">
        <v>0</v>
      </c>
      <c r="D59" s="155">
        <v>0</v>
      </c>
      <c r="E59" s="183">
        <v>2981088</v>
      </c>
      <c r="F59" s="183">
        <v>2125509.631</v>
      </c>
      <c r="G59" s="155">
        <v>71.29979494063912</v>
      </c>
    </row>
    <row r="60" spans="1:7" s="123" customFormat="1" ht="12.75">
      <c r="A60" s="135" t="s">
        <v>639</v>
      </c>
      <c r="B60" s="137">
        <v>0</v>
      </c>
      <c r="C60" s="138">
        <v>0</v>
      </c>
      <c r="D60" s="155">
        <v>0</v>
      </c>
      <c r="E60" s="183">
        <v>642312</v>
      </c>
      <c r="F60" s="183">
        <v>522507.894</v>
      </c>
      <c r="G60" s="155">
        <v>81.34798882785935</v>
      </c>
    </row>
    <row r="61" spans="1:7" s="123" customFormat="1" ht="12.75">
      <c r="A61" s="135" t="s">
        <v>642</v>
      </c>
      <c r="B61" s="137">
        <v>0</v>
      </c>
      <c r="C61" s="138">
        <v>0</v>
      </c>
      <c r="D61" s="155">
        <v>0</v>
      </c>
      <c r="E61" s="183">
        <v>3183264</v>
      </c>
      <c r="F61" s="183">
        <v>2285389.573</v>
      </c>
      <c r="G61" s="155">
        <v>71.79390628612644</v>
      </c>
    </row>
    <row r="62" spans="1:7" s="123" customFormat="1" ht="12.75">
      <c r="A62" s="135" t="s">
        <v>643</v>
      </c>
      <c r="B62" s="137">
        <v>0</v>
      </c>
      <c r="C62" s="138">
        <v>0</v>
      </c>
      <c r="D62" s="155">
        <v>0</v>
      </c>
      <c r="E62" s="183">
        <v>5856048</v>
      </c>
      <c r="F62" s="183">
        <v>3651398.579</v>
      </c>
      <c r="G62" s="155">
        <v>62.35260672385199</v>
      </c>
    </row>
    <row r="63" spans="1:7" s="123" customFormat="1" ht="12.75">
      <c r="A63" s="135" t="s">
        <v>644</v>
      </c>
      <c r="B63" s="137">
        <v>0</v>
      </c>
      <c r="C63" s="138">
        <v>0</v>
      </c>
      <c r="D63" s="155">
        <v>0</v>
      </c>
      <c r="E63" s="183">
        <v>1046448</v>
      </c>
      <c r="F63" s="183">
        <v>854370.318</v>
      </c>
      <c r="G63" s="155">
        <v>81.64479439016559</v>
      </c>
    </row>
    <row r="64" spans="1:7" s="123" customFormat="1" ht="12.75">
      <c r="A64" s="158"/>
      <c r="B64" s="139"/>
      <c r="C64" s="139"/>
      <c r="D64" s="156"/>
      <c r="E64" s="184"/>
      <c r="F64" s="184"/>
      <c r="G64" s="156"/>
    </row>
    <row r="65" spans="1:7" s="123" customFormat="1" ht="12.75">
      <c r="A65" s="236" t="s">
        <v>112</v>
      </c>
      <c r="B65" s="236"/>
      <c r="C65" s="139"/>
      <c r="D65" s="156"/>
      <c r="E65" s="184"/>
      <c r="F65" s="184"/>
      <c r="G65" s="156"/>
    </row>
    <row r="66" spans="1:7" s="123" customFormat="1" ht="25.5">
      <c r="A66" s="157" t="s">
        <v>344</v>
      </c>
      <c r="B66" s="136" t="s">
        <v>488</v>
      </c>
      <c r="C66" s="136" t="s">
        <v>365</v>
      </c>
      <c r="D66" s="154" t="s">
        <v>333</v>
      </c>
      <c r="E66" s="182" t="s">
        <v>366</v>
      </c>
      <c r="F66" s="182" t="s">
        <v>334</v>
      </c>
      <c r="G66" s="154" t="s">
        <v>333</v>
      </c>
    </row>
    <row r="67" spans="1:7" s="123" customFormat="1" ht="12.75">
      <c r="A67" s="135" t="s">
        <v>633</v>
      </c>
      <c r="B67" s="137">
        <v>1497450</v>
      </c>
      <c r="C67" s="138">
        <v>848481</v>
      </c>
      <c r="D67" s="155">
        <v>56.661724932385056</v>
      </c>
      <c r="E67" s="183">
        <v>199660</v>
      </c>
      <c r="F67" s="183">
        <v>78252.375</v>
      </c>
      <c r="G67" s="155">
        <v>39.19281528598618</v>
      </c>
    </row>
    <row r="68" spans="1:7" s="123" customFormat="1" ht="12.75">
      <c r="A68" s="135" t="s">
        <v>634</v>
      </c>
      <c r="B68" s="137">
        <v>1497450</v>
      </c>
      <c r="C68" s="138">
        <v>818872</v>
      </c>
      <c r="D68" s="155">
        <v>54.68443019800327</v>
      </c>
      <c r="E68" s="183">
        <v>199660</v>
      </c>
      <c r="F68" s="183">
        <v>74756.231</v>
      </c>
      <c r="G68" s="155">
        <v>37.44176650305519</v>
      </c>
    </row>
    <row r="69" spans="1:7" s="123" customFormat="1" ht="12.75">
      <c r="A69" s="135" t="s">
        <v>635</v>
      </c>
      <c r="B69" s="137">
        <v>1529640</v>
      </c>
      <c r="C69" s="138">
        <v>798678</v>
      </c>
      <c r="D69" s="155">
        <v>52.21346199105672</v>
      </c>
      <c r="E69" s="183">
        <v>203952</v>
      </c>
      <c r="F69" s="183">
        <v>73353.724</v>
      </c>
      <c r="G69" s="155">
        <v>35.96617047148349</v>
      </c>
    </row>
    <row r="70" spans="1:7" s="123" customFormat="1" ht="12.75">
      <c r="A70" s="135" t="s">
        <v>636</v>
      </c>
      <c r="B70" s="137">
        <v>1331010</v>
      </c>
      <c r="C70" s="138">
        <v>690263</v>
      </c>
      <c r="D70" s="155">
        <v>51.860091208931564</v>
      </c>
      <c r="E70" s="183">
        <v>177468</v>
      </c>
      <c r="F70" s="183">
        <v>63103.02</v>
      </c>
      <c r="G70" s="155">
        <v>35.557407532625604</v>
      </c>
    </row>
    <row r="71" spans="1:7" s="123" customFormat="1" ht="12.75">
      <c r="A71" s="135" t="s">
        <v>637</v>
      </c>
      <c r="B71" s="137">
        <v>115740</v>
      </c>
      <c r="C71" s="138">
        <v>61884</v>
      </c>
      <c r="D71" s="155">
        <v>53.46811819595646</v>
      </c>
      <c r="E71" s="183">
        <v>15432</v>
      </c>
      <c r="F71" s="183">
        <v>5643.942</v>
      </c>
      <c r="G71" s="155">
        <v>36.57297822706065</v>
      </c>
    </row>
    <row r="72" spans="1:7" s="123" customFormat="1" ht="12.75">
      <c r="A72" s="135" t="s">
        <v>638</v>
      </c>
      <c r="B72" s="137">
        <v>1041660</v>
      </c>
      <c r="C72" s="138">
        <v>512737</v>
      </c>
      <c r="D72" s="155">
        <v>49.22306702762898</v>
      </c>
      <c r="E72" s="183">
        <v>138888</v>
      </c>
      <c r="F72" s="183">
        <v>47130.434</v>
      </c>
      <c r="G72" s="155">
        <v>33.93412965842981</v>
      </c>
    </row>
    <row r="73" spans="1:7" s="123" customFormat="1" ht="12.75">
      <c r="A73" s="135" t="s">
        <v>639</v>
      </c>
      <c r="B73" s="137">
        <v>1331010</v>
      </c>
      <c r="C73" s="138">
        <v>627296</v>
      </c>
      <c r="D73" s="155">
        <v>47.129322845057516</v>
      </c>
      <c r="E73" s="183">
        <v>177468</v>
      </c>
      <c r="F73" s="183">
        <v>57960.003</v>
      </c>
      <c r="G73" s="155">
        <v>32.65941071066333</v>
      </c>
    </row>
    <row r="74" spans="1:7" s="123" customFormat="1" ht="12.75">
      <c r="A74" s="135" t="s">
        <v>640</v>
      </c>
      <c r="B74" s="137">
        <v>1490130</v>
      </c>
      <c r="C74" s="138">
        <v>682804</v>
      </c>
      <c r="D74" s="155">
        <v>45.821773939186514</v>
      </c>
      <c r="E74" s="183">
        <v>198684</v>
      </c>
      <c r="F74" s="183">
        <v>62691.521</v>
      </c>
      <c r="G74" s="155">
        <v>31.553381751927684</v>
      </c>
    </row>
    <row r="75" spans="1:7" s="123" customFormat="1" ht="12.75">
      <c r="A75" s="135" t="s">
        <v>641</v>
      </c>
      <c r="B75" s="137">
        <v>1099530</v>
      </c>
      <c r="C75" s="138">
        <v>455161</v>
      </c>
      <c r="D75" s="155">
        <v>41.395960092039324</v>
      </c>
      <c r="E75" s="183">
        <v>146604</v>
      </c>
      <c r="F75" s="183">
        <v>41692.625</v>
      </c>
      <c r="G75" s="155">
        <v>28.438940956590542</v>
      </c>
    </row>
    <row r="76" spans="1:7" s="123" customFormat="1" ht="12.75">
      <c r="A76" s="135" t="s">
        <v>642</v>
      </c>
      <c r="B76" s="137">
        <v>1446090</v>
      </c>
      <c r="C76" s="138">
        <v>599934</v>
      </c>
      <c r="D76" s="155">
        <v>41.4866294628965</v>
      </c>
      <c r="E76" s="183">
        <v>192812</v>
      </c>
      <c r="F76" s="183">
        <v>55242.842</v>
      </c>
      <c r="G76" s="155">
        <v>28.651143082380766</v>
      </c>
    </row>
    <row r="77" spans="1:7" s="123" customFormat="1" ht="12.75">
      <c r="A77" s="135" t="s">
        <v>643</v>
      </c>
      <c r="B77" s="137">
        <v>867060</v>
      </c>
      <c r="C77" s="138">
        <v>398337</v>
      </c>
      <c r="D77" s="155">
        <v>45.94111134177565</v>
      </c>
      <c r="E77" s="183">
        <v>115608</v>
      </c>
      <c r="F77" s="183">
        <v>37588.999</v>
      </c>
      <c r="G77" s="155">
        <v>32.51418500449796</v>
      </c>
    </row>
    <row r="78" spans="1:7" s="123" customFormat="1" ht="12.75">
      <c r="A78" s="135" t="s">
        <v>644</v>
      </c>
      <c r="B78" s="137">
        <v>1185180</v>
      </c>
      <c r="C78" s="138">
        <v>638314</v>
      </c>
      <c r="D78" s="155">
        <v>53.857979378659785</v>
      </c>
      <c r="E78" s="183">
        <v>158024</v>
      </c>
      <c r="F78" s="183">
        <v>59903.231</v>
      </c>
      <c r="G78" s="155">
        <v>37.907679213284055</v>
      </c>
    </row>
    <row r="79" spans="1:7" s="123" customFormat="1" ht="12.75">
      <c r="A79" s="158"/>
      <c r="B79" s="139"/>
      <c r="C79" s="139"/>
      <c r="D79" s="156"/>
      <c r="E79" s="184"/>
      <c r="F79" s="184"/>
      <c r="G79" s="156"/>
    </row>
    <row r="80" spans="1:7" s="123" customFormat="1" ht="12.75">
      <c r="A80" s="236" t="s">
        <v>117</v>
      </c>
      <c r="B80" s="236"/>
      <c r="C80" s="139"/>
      <c r="D80" s="156"/>
      <c r="E80" s="184"/>
      <c r="F80" s="184"/>
      <c r="G80" s="156"/>
    </row>
    <row r="81" spans="1:7" s="123" customFormat="1" ht="25.5">
      <c r="A81" s="157" t="s">
        <v>344</v>
      </c>
      <c r="B81" s="136" t="s">
        <v>488</v>
      </c>
      <c r="C81" s="136" t="s">
        <v>365</v>
      </c>
      <c r="D81" s="154" t="s">
        <v>333</v>
      </c>
      <c r="E81" s="182" t="s">
        <v>366</v>
      </c>
      <c r="F81" s="182" t="s">
        <v>334</v>
      </c>
      <c r="G81" s="154" t="s">
        <v>333</v>
      </c>
    </row>
    <row r="82" spans="1:7" s="123" customFormat="1" ht="12.75">
      <c r="A82" s="135" t="s">
        <v>644</v>
      </c>
      <c r="B82" s="137">
        <v>60390</v>
      </c>
      <c r="C82" s="138">
        <v>0</v>
      </c>
      <c r="D82" s="155">
        <v>0</v>
      </c>
      <c r="E82" s="183">
        <v>7343.424</v>
      </c>
      <c r="F82" s="183">
        <v>0</v>
      </c>
      <c r="G82" s="155">
        <v>0</v>
      </c>
    </row>
    <row r="83" spans="1:7" s="123" customFormat="1" ht="12.75">
      <c r="A83" s="158"/>
      <c r="B83" s="139"/>
      <c r="C83" s="139"/>
      <c r="D83" s="156"/>
      <c r="E83" s="184"/>
      <c r="F83" s="184"/>
      <c r="G83" s="156"/>
    </row>
    <row r="84" spans="1:7" s="123" customFormat="1" ht="12.75">
      <c r="A84" s="236" t="s">
        <v>125</v>
      </c>
      <c r="B84" s="236"/>
      <c r="C84" s="139"/>
      <c r="D84" s="156"/>
      <c r="E84" s="184"/>
      <c r="F84" s="184"/>
      <c r="G84" s="156"/>
    </row>
    <row r="85" spans="1:7" s="123" customFormat="1" ht="25.5">
      <c r="A85" s="157" t="s">
        <v>344</v>
      </c>
      <c r="B85" s="136" t="s">
        <v>488</v>
      </c>
      <c r="C85" s="136" t="s">
        <v>365</v>
      </c>
      <c r="D85" s="154" t="s">
        <v>333</v>
      </c>
      <c r="E85" s="182" t="s">
        <v>366</v>
      </c>
      <c r="F85" s="182" t="s">
        <v>334</v>
      </c>
      <c r="G85" s="154" t="s">
        <v>333</v>
      </c>
    </row>
    <row r="86" spans="1:7" s="123" customFormat="1" ht="12.75">
      <c r="A86" s="135" t="s">
        <v>633</v>
      </c>
      <c r="B86" s="137">
        <v>2473190</v>
      </c>
      <c r="C86" s="138">
        <v>1146934</v>
      </c>
      <c r="D86" s="155">
        <v>46.37468209074111</v>
      </c>
      <c r="E86" s="183">
        <v>413859.199</v>
      </c>
      <c r="F86" s="183">
        <v>106445.768</v>
      </c>
      <c r="G86" s="155">
        <v>25.72028560853615</v>
      </c>
    </row>
    <row r="87" spans="1:7" s="123" customFormat="1" ht="12.75">
      <c r="A87" s="135" t="s">
        <v>634</v>
      </c>
      <c r="B87" s="137">
        <v>1010160</v>
      </c>
      <c r="C87" s="138">
        <v>580842</v>
      </c>
      <c r="D87" s="155">
        <v>57.5</v>
      </c>
      <c r="E87" s="183">
        <v>177502.68</v>
      </c>
      <c r="F87" s="183">
        <v>53029.557</v>
      </c>
      <c r="G87" s="155">
        <v>29.875355684770508</v>
      </c>
    </row>
    <row r="88" spans="1:7" s="123" customFormat="1" ht="12.75">
      <c r="A88" s="135" t="s">
        <v>635</v>
      </c>
      <c r="B88" s="137">
        <v>631350</v>
      </c>
      <c r="C88" s="138">
        <v>404613</v>
      </c>
      <c r="D88" s="155">
        <v>64.08695652173913</v>
      </c>
      <c r="E88" s="183">
        <v>110939.175</v>
      </c>
      <c r="F88" s="183">
        <v>37534.581</v>
      </c>
      <c r="G88" s="155">
        <v>33.83347766918224</v>
      </c>
    </row>
    <row r="89" spans="1:7" s="123" customFormat="1" ht="12.75">
      <c r="A89" s="158"/>
      <c r="B89" s="139"/>
      <c r="C89" s="139"/>
      <c r="D89" s="156"/>
      <c r="E89" s="184"/>
      <c r="F89" s="184"/>
      <c r="G89" s="156"/>
    </row>
    <row r="90" spans="1:7" s="123" customFormat="1" ht="12.75">
      <c r="A90" s="236" t="s">
        <v>2</v>
      </c>
      <c r="B90" s="236"/>
      <c r="C90" s="139"/>
      <c r="D90" s="156"/>
      <c r="E90" s="184"/>
      <c r="F90" s="184"/>
      <c r="G90" s="156"/>
    </row>
    <row r="91" spans="1:7" s="123" customFormat="1" ht="25.5">
      <c r="A91" s="157" t="s">
        <v>344</v>
      </c>
      <c r="B91" s="136" t="s">
        <v>488</v>
      </c>
      <c r="C91" s="136" t="s">
        <v>365</v>
      </c>
      <c r="D91" s="154" t="s">
        <v>333</v>
      </c>
      <c r="E91" s="182" t="s">
        <v>366</v>
      </c>
      <c r="F91" s="182" t="s">
        <v>334</v>
      </c>
      <c r="G91" s="154" t="s">
        <v>333</v>
      </c>
    </row>
    <row r="92" spans="1:7" s="123" customFormat="1" ht="12.75">
      <c r="A92" s="135" t="s">
        <v>633</v>
      </c>
      <c r="B92" s="137">
        <v>2005699348</v>
      </c>
      <c r="C92" s="138">
        <v>1615942974</v>
      </c>
      <c r="D92" s="155">
        <v>80.5675574263586</v>
      </c>
      <c r="E92" s="183">
        <v>325887894</v>
      </c>
      <c r="F92" s="183">
        <v>163742881.594</v>
      </c>
      <c r="G92" s="155">
        <v>50.24515626652889</v>
      </c>
    </row>
    <row r="93" spans="1:7" s="123" customFormat="1" ht="12.75">
      <c r="A93" s="135" t="s">
        <v>634</v>
      </c>
      <c r="B93" s="137">
        <v>1843394728</v>
      </c>
      <c r="C93" s="138">
        <v>1353964411</v>
      </c>
      <c r="D93" s="155">
        <v>73.44951086352461</v>
      </c>
      <c r="E93" s="183">
        <v>296276813.6</v>
      </c>
      <c r="F93" s="183">
        <v>135730235.414</v>
      </c>
      <c r="G93" s="155">
        <v>45.811966776869646</v>
      </c>
    </row>
    <row r="94" spans="1:7" s="123" customFormat="1" ht="12.75">
      <c r="A94" s="135" t="s">
        <v>635</v>
      </c>
      <c r="B94" s="137">
        <v>2023274626</v>
      </c>
      <c r="C94" s="138">
        <v>1385061373</v>
      </c>
      <c r="D94" s="155">
        <v>68.45641986516961</v>
      </c>
      <c r="E94" s="183">
        <v>324291420.2</v>
      </c>
      <c r="F94" s="183">
        <v>139273651.398</v>
      </c>
      <c r="G94" s="155">
        <v>42.947066349182435</v>
      </c>
    </row>
    <row r="95" spans="1:7" s="123" customFormat="1" ht="12.75">
      <c r="A95" s="135" t="s">
        <v>636</v>
      </c>
      <c r="B95" s="137">
        <v>1951445527</v>
      </c>
      <c r="C95" s="138">
        <v>1472302758</v>
      </c>
      <c r="D95" s="155">
        <v>75.44677715208394</v>
      </c>
      <c r="E95" s="183">
        <v>313045855</v>
      </c>
      <c r="F95" s="183">
        <v>146792276.494</v>
      </c>
      <c r="G95" s="155">
        <v>46.89162119523991</v>
      </c>
    </row>
    <row r="96" spans="1:7" s="123" customFormat="1" ht="12.75">
      <c r="A96" s="135" t="s">
        <v>637</v>
      </c>
      <c r="B96" s="137">
        <v>2017222720</v>
      </c>
      <c r="C96" s="138">
        <v>1380680299</v>
      </c>
      <c r="D96" s="155">
        <v>68.44461374101517</v>
      </c>
      <c r="E96" s="183">
        <v>324138318.7</v>
      </c>
      <c r="F96" s="183">
        <v>138710158.4</v>
      </c>
      <c r="G96" s="155">
        <v>42.79350832580227</v>
      </c>
    </row>
    <row r="97" spans="1:7" s="123" customFormat="1" ht="12.75">
      <c r="A97" s="135" t="s">
        <v>638</v>
      </c>
      <c r="B97" s="137">
        <v>1994277287</v>
      </c>
      <c r="C97" s="138">
        <v>1414490591</v>
      </c>
      <c r="D97" s="155">
        <v>70.92747835120885</v>
      </c>
      <c r="E97" s="183">
        <v>318762591.3</v>
      </c>
      <c r="F97" s="183">
        <v>142118468.509</v>
      </c>
      <c r="G97" s="155">
        <v>44.58442501969961</v>
      </c>
    </row>
    <row r="98" spans="1:7" s="123" customFormat="1" ht="12.75">
      <c r="A98" s="135" t="s">
        <v>639</v>
      </c>
      <c r="B98" s="137">
        <v>2088279846</v>
      </c>
      <c r="C98" s="138">
        <v>1604926563</v>
      </c>
      <c r="D98" s="155">
        <v>76.85399857084097</v>
      </c>
      <c r="E98" s="183">
        <v>332037107.9</v>
      </c>
      <c r="F98" s="183">
        <v>159129909.277</v>
      </c>
      <c r="G98" s="155">
        <v>47.92533891269929</v>
      </c>
    </row>
    <row r="99" spans="1:7" s="123" customFormat="1" ht="12.75">
      <c r="A99" s="135" t="s">
        <v>640</v>
      </c>
      <c r="B99" s="137">
        <v>2046741905</v>
      </c>
      <c r="C99" s="138">
        <v>1564583099</v>
      </c>
      <c r="D99" s="155">
        <v>76.44261815218954</v>
      </c>
      <c r="E99" s="183">
        <v>325862658.4</v>
      </c>
      <c r="F99" s="183">
        <v>157410675.157</v>
      </c>
      <c r="G99" s="155">
        <v>48.30583409890944</v>
      </c>
    </row>
    <row r="100" spans="1:7" s="123" customFormat="1" ht="12.75">
      <c r="A100" s="135" t="s">
        <v>641</v>
      </c>
      <c r="B100" s="137">
        <v>1959741286</v>
      </c>
      <c r="C100" s="138">
        <v>1551845283</v>
      </c>
      <c r="D100" s="155">
        <v>79.18623208512636</v>
      </c>
      <c r="E100" s="183">
        <v>313042114</v>
      </c>
      <c r="F100" s="183">
        <v>155411897.986</v>
      </c>
      <c r="G100" s="155">
        <v>49.64568377084241</v>
      </c>
    </row>
    <row r="101" spans="1:7" s="123" customFormat="1" ht="12.75">
      <c r="A101" s="135" t="s">
        <v>642</v>
      </c>
      <c r="B101" s="137">
        <v>2043256947</v>
      </c>
      <c r="C101" s="138">
        <v>1656748494</v>
      </c>
      <c r="D101" s="155">
        <v>81.08370787298735</v>
      </c>
      <c r="E101" s="183">
        <v>327697691.4</v>
      </c>
      <c r="F101" s="183">
        <v>164780820.397</v>
      </c>
      <c r="G101" s="155">
        <v>50.284400751503135</v>
      </c>
    </row>
    <row r="102" spans="1:7" s="123" customFormat="1" ht="12.75">
      <c r="A102" s="135" t="s">
        <v>643</v>
      </c>
      <c r="B102" s="137">
        <v>1968834321</v>
      </c>
      <c r="C102" s="138">
        <v>1499421959</v>
      </c>
      <c r="D102" s="155">
        <v>76.15785355866925</v>
      </c>
      <c r="E102" s="183">
        <v>315403310</v>
      </c>
      <c r="F102" s="183">
        <v>150447344.623</v>
      </c>
      <c r="G102" s="155">
        <v>47.69998914183875</v>
      </c>
    </row>
    <row r="103" spans="1:7" s="123" customFormat="1" ht="12.75">
      <c r="A103" s="135" t="s">
        <v>644</v>
      </c>
      <c r="B103" s="137">
        <v>2118774645</v>
      </c>
      <c r="C103" s="138">
        <v>1640839863</v>
      </c>
      <c r="D103" s="155">
        <v>77.44286854065125</v>
      </c>
      <c r="E103" s="183">
        <v>343634722.3</v>
      </c>
      <c r="F103" s="183">
        <v>164379610.963</v>
      </c>
      <c r="G103" s="155">
        <v>47.83556500425277</v>
      </c>
    </row>
    <row r="104" spans="1:7" s="123" customFormat="1" ht="12.75">
      <c r="A104" s="158"/>
      <c r="B104" s="139"/>
      <c r="C104" s="139"/>
      <c r="D104" s="156"/>
      <c r="E104" s="184"/>
      <c r="F104" s="184"/>
      <c r="G104" s="156"/>
    </row>
    <row r="105" spans="1:7" s="123" customFormat="1" ht="12.75">
      <c r="A105" s="236" t="s">
        <v>129</v>
      </c>
      <c r="B105" s="236"/>
      <c r="C105" s="139"/>
      <c r="D105" s="156"/>
      <c r="E105" s="184"/>
      <c r="F105" s="184"/>
      <c r="G105" s="156"/>
    </row>
    <row r="106" spans="1:7" s="123" customFormat="1" ht="25.5">
      <c r="A106" s="157" t="s">
        <v>344</v>
      </c>
      <c r="B106" s="136" t="s">
        <v>488</v>
      </c>
      <c r="C106" s="136" t="s">
        <v>365</v>
      </c>
      <c r="D106" s="154" t="s">
        <v>333</v>
      </c>
      <c r="E106" s="182" t="s">
        <v>366</v>
      </c>
      <c r="F106" s="182" t="s">
        <v>334</v>
      </c>
      <c r="G106" s="154" t="s">
        <v>333</v>
      </c>
    </row>
    <row r="107" spans="1:7" s="123" customFormat="1" ht="12.75">
      <c r="A107" s="135" t="s">
        <v>633</v>
      </c>
      <c r="B107" s="137">
        <v>0</v>
      </c>
      <c r="C107" s="138">
        <v>0</v>
      </c>
      <c r="D107" s="155">
        <v>0</v>
      </c>
      <c r="E107" s="183">
        <v>4317065.578</v>
      </c>
      <c r="F107" s="183">
        <v>970118.333</v>
      </c>
      <c r="G107" s="155">
        <v>22.47170712309249</v>
      </c>
    </row>
    <row r="108" spans="1:7" s="123" customFormat="1" ht="12.75">
      <c r="A108" s="135" t="s">
        <v>634</v>
      </c>
      <c r="B108" s="137">
        <v>0</v>
      </c>
      <c r="C108" s="138">
        <v>0</v>
      </c>
      <c r="D108" s="155">
        <v>0</v>
      </c>
      <c r="E108" s="183">
        <v>3985971.566</v>
      </c>
      <c r="F108" s="183">
        <v>982785.806</v>
      </c>
      <c r="G108" s="155">
        <v>24.656116826900615</v>
      </c>
    </row>
    <row r="109" spans="1:7" s="123" customFormat="1" ht="12.75">
      <c r="A109" s="135" t="s">
        <v>635</v>
      </c>
      <c r="B109" s="137">
        <v>0</v>
      </c>
      <c r="C109" s="138">
        <v>0</v>
      </c>
      <c r="D109" s="155">
        <v>0</v>
      </c>
      <c r="E109" s="183">
        <v>4095123.298</v>
      </c>
      <c r="F109" s="183">
        <v>1280822.678</v>
      </c>
      <c r="G109" s="155">
        <v>31.27677934936747</v>
      </c>
    </row>
    <row r="110" spans="1:7" s="123" customFormat="1" ht="12.75">
      <c r="A110" s="135" t="s">
        <v>636</v>
      </c>
      <c r="B110" s="137">
        <v>0</v>
      </c>
      <c r="C110" s="138">
        <v>0</v>
      </c>
      <c r="D110" s="155">
        <v>0</v>
      </c>
      <c r="E110" s="183">
        <v>4068095.929</v>
      </c>
      <c r="F110" s="183">
        <v>1415084.958</v>
      </c>
      <c r="G110" s="155">
        <v>34.78494565264221</v>
      </c>
    </row>
    <row r="111" spans="1:7" s="123" customFormat="1" ht="12.75">
      <c r="A111" s="135" t="s">
        <v>637</v>
      </c>
      <c r="B111" s="137">
        <v>0</v>
      </c>
      <c r="C111" s="138">
        <v>0</v>
      </c>
      <c r="D111" s="155">
        <v>0</v>
      </c>
      <c r="E111" s="183">
        <v>3999869.425</v>
      </c>
      <c r="F111" s="183">
        <v>1178102.795</v>
      </c>
      <c r="G111" s="155">
        <v>29.453531348713966</v>
      </c>
    </row>
    <row r="112" spans="1:7" s="123" customFormat="1" ht="12.75">
      <c r="A112" s="135" t="s">
        <v>638</v>
      </c>
      <c r="B112" s="137">
        <v>0</v>
      </c>
      <c r="C112" s="138">
        <v>0</v>
      </c>
      <c r="D112" s="155">
        <v>0</v>
      </c>
      <c r="E112" s="183">
        <v>4402582.984</v>
      </c>
      <c r="F112" s="183">
        <v>1119613.037</v>
      </c>
      <c r="G112" s="155">
        <v>25.430821884991868</v>
      </c>
    </row>
    <row r="113" spans="1:7" s="123" customFormat="1" ht="12.75">
      <c r="A113" s="158"/>
      <c r="B113" s="139"/>
      <c r="C113" s="139"/>
      <c r="D113" s="156"/>
      <c r="E113" s="184"/>
      <c r="F113" s="184"/>
      <c r="G113" s="156"/>
    </row>
  </sheetData>
  <sheetProtection/>
  <mergeCells count="12">
    <mergeCell ref="A84:B84"/>
    <mergeCell ref="A90:B90"/>
    <mergeCell ref="A105:B105"/>
    <mergeCell ref="A19:B19"/>
    <mergeCell ref="A34:B34"/>
    <mergeCell ref="A40:B40"/>
    <mergeCell ref="A1:G1"/>
    <mergeCell ref="A2:G2"/>
    <mergeCell ref="A4:B4"/>
    <mergeCell ref="A55:B55"/>
    <mergeCell ref="A65:B65"/>
    <mergeCell ref="A80:B8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1" width="14.140625" style="43" bestFit="1" customWidth="1"/>
    <col min="2" max="2" width="14.57421875" style="43" bestFit="1" customWidth="1"/>
    <col min="3" max="3" width="18.00390625" style="29" bestFit="1" customWidth="1"/>
    <col min="4" max="4" width="13.57421875" style="29" customWidth="1"/>
    <col min="5" max="5" width="12.140625" style="29" customWidth="1"/>
    <col min="6" max="7" width="18.7109375" style="29" customWidth="1"/>
    <col min="8" max="16384" width="9.140625" style="29" customWidth="1"/>
  </cols>
  <sheetData>
    <row r="1" spans="1:6" ht="15">
      <c r="A1" s="237" t="s">
        <v>385</v>
      </c>
      <c r="B1" s="237"/>
      <c r="C1" s="237"/>
      <c r="D1" s="237"/>
      <c r="E1" s="237"/>
      <c r="F1" s="237"/>
    </row>
    <row r="2" spans="1:6" ht="15">
      <c r="A2" s="35"/>
      <c r="B2" s="35"/>
      <c r="C2" s="36"/>
      <c r="D2" s="36"/>
      <c r="E2" s="36"/>
      <c r="F2" s="37"/>
    </row>
    <row r="3" spans="1:7" ht="15">
      <c r="A3" s="35"/>
      <c r="B3" s="35"/>
      <c r="C3" s="36"/>
      <c r="D3" s="36"/>
      <c r="E3" s="36"/>
      <c r="G3" s="38">
        <v>2009</v>
      </c>
    </row>
    <row r="4" spans="1:7" ht="15">
      <c r="A4" s="238" t="s">
        <v>386</v>
      </c>
      <c r="B4" s="238"/>
      <c r="C4" s="238"/>
      <c r="D4" s="239" t="s">
        <v>387</v>
      </c>
      <c r="E4" s="238" t="s">
        <v>388</v>
      </c>
      <c r="F4" s="238"/>
      <c r="G4" s="238"/>
    </row>
    <row r="5" spans="1:7" ht="29.25" customHeight="1">
      <c r="A5" s="39" t="s">
        <v>389</v>
      </c>
      <c r="B5" s="39" t="s">
        <v>390</v>
      </c>
      <c r="C5" s="40" t="s">
        <v>391</v>
      </c>
      <c r="D5" s="239"/>
      <c r="E5" s="41" t="s">
        <v>392</v>
      </c>
      <c r="F5" s="41" t="s">
        <v>393</v>
      </c>
      <c r="G5" s="41" t="s">
        <v>394</v>
      </c>
    </row>
    <row r="6" spans="1:7" ht="15">
      <c r="A6" s="42" t="s">
        <v>332</v>
      </c>
      <c r="C6" s="44"/>
      <c r="D6" s="44"/>
      <c r="E6" s="44"/>
      <c r="F6" s="44"/>
      <c r="G6" s="44"/>
    </row>
    <row r="7" spans="1:7" ht="15">
      <c r="A7" s="45" t="s">
        <v>395</v>
      </c>
      <c r="B7" s="45" t="s">
        <v>396</v>
      </c>
      <c r="C7" s="46" t="s">
        <v>397</v>
      </c>
      <c r="D7" s="46">
        <v>5</v>
      </c>
      <c r="E7" s="46" t="s">
        <v>398</v>
      </c>
      <c r="F7" s="46">
        <v>4.5</v>
      </c>
      <c r="G7" s="46">
        <v>16.9</v>
      </c>
    </row>
    <row r="8" spans="1:7" ht="15">
      <c r="A8" s="45" t="s">
        <v>395</v>
      </c>
      <c r="B8" s="45" t="s">
        <v>399</v>
      </c>
      <c r="C8" s="46" t="s">
        <v>397</v>
      </c>
      <c r="D8" s="47">
        <v>5</v>
      </c>
      <c r="E8" s="47">
        <v>45</v>
      </c>
      <c r="F8" s="48">
        <v>4.05</v>
      </c>
      <c r="G8" s="49">
        <v>16.7</v>
      </c>
    </row>
    <row r="9" spans="1:7" ht="15">
      <c r="A9" s="45" t="s">
        <v>395</v>
      </c>
      <c r="B9" s="45" t="s">
        <v>400</v>
      </c>
      <c r="C9" s="46" t="s">
        <v>397</v>
      </c>
      <c r="D9" s="46">
        <v>7</v>
      </c>
      <c r="E9" s="46" t="s">
        <v>398</v>
      </c>
      <c r="F9" s="46">
        <v>4.6</v>
      </c>
      <c r="G9" s="46">
        <v>16.9</v>
      </c>
    </row>
    <row r="10" spans="1:7" ht="15">
      <c r="A10" s="45" t="s">
        <v>395</v>
      </c>
      <c r="B10" s="45" t="s">
        <v>401</v>
      </c>
      <c r="C10" s="46" t="s">
        <v>397</v>
      </c>
      <c r="D10" s="46">
        <v>3</v>
      </c>
      <c r="E10" s="50">
        <v>47</v>
      </c>
      <c r="F10" s="46">
        <v>4.598</v>
      </c>
      <c r="G10" s="46">
        <v>18.6</v>
      </c>
    </row>
    <row r="11" spans="1:7" ht="15">
      <c r="A11" s="45" t="s">
        <v>395</v>
      </c>
      <c r="B11" s="45" t="s">
        <v>402</v>
      </c>
      <c r="C11" s="46" t="s">
        <v>397</v>
      </c>
      <c r="D11" s="46">
        <v>2</v>
      </c>
      <c r="E11" s="46" t="s">
        <v>403</v>
      </c>
      <c r="F11" s="46">
        <v>6.4</v>
      </c>
      <c r="G11" s="46">
        <v>21.7</v>
      </c>
    </row>
    <row r="12" spans="1:7" ht="15">
      <c r="A12" s="45" t="s">
        <v>395</v>
      </c>
      <c r="B12" s="45" t="s">
        <v>404</v>
      </c>
      <c r="C12" s="46" t="s">
        <v>397</v>
      </c>
      <c r="D12" s="46">
        <v>2</v>
      </c>
      <c r="E12" s="46">
        <v>66</v>
      </c>
      <c r="F12" s="46">
        <v>6.7</v>
      </c>
      <c r="G12" s="46">
        <v>22</v>
      </c>
    </row>
    <row r="13" spans="1:7" ht="15">
      <c r="A13" s="45" t="s">
        <v>395</v>
      </c>
      <c r="B13" s="45" t="s">
        <v>405</v>
      </c>
      <c r="C13" s="46" t="s">
        <v>406</v>
      </c>
      <c r="D13" s="46">
        <v>6</v>
      </c>
      <c r="E13" s="46">
        <v>68</v>
      </c>
      <c r="F13" s="46">
        <v>6.6</v>
      </c>
      <c r="G13" s="46">
        <v>22.5</v>
      </c>
    </row>
    <row r="14" spans="1:7" ht="15">
      <c r="A14" s="45" t="s">
        <v>407</v>
      </c>
      <c r="B14" s="45" t="s">
        <v>408</v>
      </c>
      <c r="C14" s="46" t="s">
        <v>397</v>
      </c>
      <c r="D14" s="50">
        <v>21</v>
      </c>
      <c r="E14" s="50">
        <v>144</v>
      </c>
      <c r="F14" s="46">
        <v>16.3</v>
      </c>
      <c r="G14" s="46">
        <v>64</v>
      </c>
    </row>
    <row r="15" spans="1:7" ht="15">
      <c r="A15" s="45" t="s">
        <v>407</v>
      </c>
      <c r="B15" s="45" t="s">
        <v>409</v>
      </c>
      <c r="C15" s="46" t="s">
        <v>397</v>
      </c>
      <c r="D15" s="50">
        <v>81</v>
      </c>
      <c r="E15" s="50">
        <v>174</v>
      </c>
      <c r="F15" s="46">
        <v>16.9</v>
      </c>
      <c r="G15" s="46">
        <v>77</v>
      </c>
    </row>
    <row r="16" spans="1:7" ht="15">
      <c r="A16" s="45" t="s">
        <v>407</v>
      </c>
      <c r="B16" s="45" t="s">
        <v>410</v>
      </c>
      <c r="C16" s="46" t="s">
        <v>397</v>
      </c>
      <c r="D16" s="50">
        <v>5</v>
      </c>
      <c r="E16" s="50">
        <v>220</v>
      </c>
      <c r="F16" s="46">
        <v>27</v>
      </c>
      <c r="G16" s="46">
        <v>89</v>
      </c>
    </row>
    <row r="17" spans="1:7" ht="15">
      <c r="A17" s="45" t="s">
        <v>407</v>
      </c>
      <c r="B17" s="45" t="s">
        <v>411</v>
      </c>
      <c r="C17" s="46" t="s">
        <v>397</v>
      </c>
      <c r="D17" s="50">
        <v>16</v>
      </c>
      <c r="E17" s="50">
        <v>223</v>
      </c>
      <c r="F17" s="46">
        <v>44.2</v>
      </c>
      <c r="G17" s="46">
        <v>233</v>
      </c>
    </row>
    <row r="18" spans="1:7" ht="15">
      <c r="A18" s="45" t="s">
        <v>407</v>
      </c>
      <c r="B18" s="45" t="s">
        <v>412</v>
      </c>
      <c r="C18" s="46" t="s">
        <v>397</v>
      </c>
      <c r="D18" s="50">
        <v>2</v>
      </c>
      <c r="E18" s="50">
        <v>267</v>
      </c>
      <c r="F18" s="46">
        <v>50</v>
      </c>
      <c r="G18" s="46">
        <v>372</v>
      </c>
    </row>
    <row r="19" spans="1:7" ht="15">
      <c r="A19" s="51" t="s">
        <v>413</v>
      </c>
      <c r="B19" s="51" t="s">
        <v>414</v>
      </c>
      <c r="C19" s="46" t="s">
        <v>415</v>
      </c>
      <c r="D19" s="50">
        <v>13</v>
      </c>
      <c r="E19" s="46" t="s">
        <v>416</v>
      </c>
      <c r="F19" s="50">
        <v>21.89</v>
      </c>
      <c r="G19" s="50">
        <v>67.03</v>
      </c>
    </row>
    <row r="20" spans="1:7" ht="15">
      <c r="A20" s="51" t="s">
        <v>413</v>
      </c>
      <c r="B20" s="51" t="s">
        <v>417</v>
      </c>
      <c r="C20" s="46" t="s">
        <v>415</v>
      </c>
      <c r="D20" s="50">
        <v>2</v>
      </c>
      <c r="E20" s="46" t="s">
        <v>416</v>
      </c>
      <c r="F20" s="50" t="s">
        <v>416</v>
      </c>
      <c r="G20" s="50">
        <v>16.5</v>
      </c>
    </row>
    <row r="21" spans="1:7" ht="15">
      <c r="A21" s="51" t="s">
        <v>413</v>
      </c>
      <c r="B21" s="51" t="s">
        <v>417</v>
      </c>
      <c r="C21" s="46" t="s">
        <v>397</v>
      </c>
      <c r="D21" s="46">
        <v>6</v>
      </c>
      <c r="E21" s="46" t="s">
        <v>418</v>
      </c>
      <c r="F21" s="46">
        <v>26.95</v>
      </c>
      <c r="G21" s="46">
        <v>32.68</v>
      </c>
    </row>
    <row r="22" spans="1:7" ht="15">
      <c r="A22" s="51" t="s">
        <v>413</v>
      </c>
      <c r="B22" s="51" t="s">
        <v>419</v>
      </c>
      <c r="C22" s="46" t="s">
        <v>397</v>
      </c>
      <c r="D22" s="52">
        <v>29</v>
      </c>
      <c r="E22" s="52" t="s">
        <v>420</v>
      </c>
      <c r="F22" s="52">
        <v>15</v>
      </c>
      <c r="G22" s="52">
        <v>61.5</v>
      </c>
    </row>
    <row r="23" spans="1:7" ht="15">
      <c r="A23" s="51" t="s">
        <v>413</v>
      </c>
      <c r="B23" s="51" t="s">
        <v>421</v>
      </c>
      <c r="C23" s="46" t="s">
        <v>397</v>
      </c>
      <c r="D23" s="52">
        <v>43</v>
      </c>
      <c r="E23" s="52">
        <v>144</v>
      </c>
      <c r="F23" s="52">
        <v>15.9</v>
      </c>
      <c r="G23" s="52">
        <v>63.3</v>
      </c>
    </row>
    <row r="24" spans="1:7" ht="15">
      <c r="A24" s="51" t="s">
        <v>413</v>
      </c>
      <c r="B24" s="51" t="s">
        <v>422</v>
      </c>
      <c r="C24" s="46" t="s">
        <v>397</v>
      </c>
      <c r="D24" s="52">
        <v>69</v>
      </c>
      <c r="E24" s="52">
        <v>184</v>
      </c>
      <c r="F24" s="52">
        <v>19.8</v>
      </c>
      <c r="G24" s="52">
        <v>70.5</v>
      </c>
    </row>
    <row r="25" spans="1:7" ht="15">
      <c r="A25" s="51" t="s">
        <v>413</v>
      </c>
      <c r="B25" s="51" t="s">
        <v>423</v>
      </c>
      <c r="C25" s="46" t="s">
        <v>415</v>
      </c>
      <c r="D25" s="50">
        <v>2</v>
      </c>
      <c r="E25" s="50">
        <v>0</v>
      </c>
      <c r="F25" s="53">
        <v>29.731732760537927</v>
      </c>
      <c r="G25" s="53">
        <v>108.862</v>
      </c>
    </row>
    <row r="26" spans="1:7" ht="15">
      <c r="A26" s="51" t="s">
        <v>413</v>
      </c>
      <c r="B26" s="51">
        <v>767</v>
      </c>
      <c r="C26" s="46" t="s">
        <v>397</v>
      </c>
      <c r="D26" s="50">
        <v>3</v>
      </c>
      <c r="E26" s="50">
        <v>205</v>
      </c>
      <c r="F26" s="46">
        <v>25</v>
      </c>
      <c r="G26" s="46">
        <v>185</v>
      </c>
    </row>
    <row r="27" spans="1:7" ht="15">
      <c r="A27" s="51" t="s">
        <v>413</v>
      </c>
      <c r="B27" s="51" t="s">
        <v>424</v>
      </c>
      <c r="C27" s="46" t="s">
        <v>397</v>
      </c>
      <c r="D27" s="52">
        <v>1</v>
      </c>
      <c r="E27" s="52">
        <v>215</v>
      </c>
      <c r="F27" s="52">
        <v>32.7</v>
      </c>
      <c r="G27" s="52">
        <v>181.4</v>
      </c>
    </row>
    <row r="28" spans="1:7" ht="15">
      <c r="A28" s="51" t="s">
        <v>413</v>
      </c>
      <c r="B28" s="51" t="s">
        <v>425</v>
      </c>
      <c r="C28" s="46" t="s">
        <v>415</v>
      </c>
      <c r="D28" s="46">
        <v>3</v>
      </c>
      <c r="E28" s="46" t="s">
        <v>416</v>
      </c>
      <c r="F28" s="46">
        <v>57</v>
      </c>
      <c r="G28" s="46">
        <v>186.88</v>
      </c>
    </row>
    <row r="29" spans="1:7" ht="15">
      <c r="A29" s="51" t="s">
        <v>413</v>
      </c>
      <c r="B29" s="51" t="s">
        <v>425</v>
      </c>
      <c r="C29" s="46" t="s">
        <v>397</v>
      </c>
      <c r="D29" s="52">
        <v>5</v>
      </c>
      <c r="E29" s="52">
        <v>250</v>
      </c>
      <c r="F29" s="52">
        <v>47.5</v>
      </c>
      <c r="G29" s="52">
        <v>151.5</v>
      </c>
    </row>
    <row r="30" spans="1:7" ht="15">
      <c r="A30" s="51" t="s">
        <v>413</v>
      </c>
      <c r="B30" s="51">
        <v>777</v>
      </c>
      <c r="C30" s="46" t="s">
        <v>397</v>
      </c>
      <c r="D30" s="50">
        <v>4</v>
      </c>
      <c r="E30" s="50">
        <v>362</v>
      </c>
      <c r="F30" s="46">
        <v>37</v>
      </c>
      <c r="G30" s="46">
        <v>346.5</v>
      </c>
    </row>
    <row r="31" spans="1:7" ht="15">
      <c r="A31" s="51" t="s">
        <v>426</v>
      </c>
      <c r="B31" s="51" t="s">
        <v>427</v>
      </c>
      <c r="C31" s="46" t="s">
        <v>397</v>
      </c>
      <c r="D31" s="46">
        <v>7</v>
      </c>
      <c r="E31" s="46">
        <v>9</v>
      </c>
      <c r="F31" s="46">
        <v>1.1</v>
      </c>
      <c r="G31" s="46">
        <v>3.66</v>
      </c>
    </row>
    <row r="32" spans="1:7" ht="15">
      <c r="A32" s="51" t="s">
        <v>428</v>
      </c>
      <c r="B32" s="51" t="s">
        <v>429</v>
      </c>
      <c r="C32" s="46" t="s">
        <v>415</v>
      </c>
      <c r="D32" s="46">
        <v>4</v>
      </c>
      <c r="E32" s="46" t="s">
        <v>416</v>
      </c>
      <c r="F32" s="46">
        <v>45</v>
      </c>
      <c r="G32" s="46">
        <v>161</v>
      </c>
    </row>
    <row r="33" spans="1:7" ht="15">
      <c r="A33" s="51" t="s">
        <v>430</v>
      </c>
      <c r="B33" s="51" t="s">
        <v>431</v>
      </c>
      <c r="C33" s="46" t="s">
        <v>397</v>
      </c>
      <c r="D33" s="46">
        <v>5</v>
      </c>
      <c r="E33" s="46">
        <v>118</v>
      </c>
      <c r="F33" s="46">
        <v>13.65</v>
      </c>
      <c r="G33" s="46">
        <v>52.29</v>
      </c>
    </row>
    <row r="34" spans="1:7" ht="15">
      <c r="A34" s="51" t="s">
        <v>430</v>
      </c>
      <c r="B34" s="51" t="s">
        <v>432</v>
      </c>
      <c r="C34" s="46" t="s">
        <v>397</v>
      </c>
      <c r="D34" s="46">
        <v>5</v>
      </c>
      <c r="E34" s="46">
        <v>30</v>
      </c>
      <c r="F34" s="46">
        <v>2.7</v>
      </c>
      <c r="G34" s="46">
        <v>11.5</v>
      </c>
    </row>
    <row r="35" spans="1:7" ht="15">
      <c r="A35" s="51" t="s">
        <v>430</v>
      </c>
      <c r="B35" s="51" t="s">
        <v>433</v>
      </c>
      <c r="C35" s="46" t="s">
        <v>397</v>
      </c>
      <c r="D35" s="46">
        <v>3</v>
      </c>
      <c r="E35" s="46" t="s">
        <v>434</v>
      </c>
      <c r="F35" s="46">
        <v>2.17</v>
      </c>
      <c r="G35" s="46">
        <v>5.64</v>
      </c>
    </row>
    <row r="36" spans="1:7" ht="15">
      <c r="A36" s="51" t="s">
        <v>430</v>
      </c>
      <c r="B36" s="51" t="s">
        <v>435</v>
      </c>
      <c r="C36" s="46" t="s">
        <v>397</v>
      </c>
      <c r="D36" s="46">
        <v>1</v>
      </c>
      <c r="E36" s="46">
        <v>18</v>
      </c>
      <c r="F36" s="46">
        <v>5.67</v>
      </c>
      <c r="G36" s="46">
        <v>6</v>
      </c>
    </row>
    <row r="37" spans="1:7" ht="15">
      <c r="A37" s="51" t="s">
        <v>430</v>
      </c>
      <c r="B37" s="51" t="s">
        <v>436</v>
      </c>
      <c r="C37" s="46" t="s">
        <v>397</v>
      </c>
      <c r="D37" s="46">
        <v>9</v>
      </c>
      <c r="E37" s="46" t="s">
        <v>437</v>
      </c>
      <c r="F37" s="46">
        <v>3.125</v>
      </c>
      <c r="G37" s="46">
        <v>12</v>
      </c>
    </row>
    <row r="38" spans="1:7" ht="15">
      <c r="A38" s="51" t="s">
        <v>430</v>
      </c>
      <c r="B38" s="51" t="s">
        <v>438</v>
      </c>
      <c r="C38" s="46" t="s">
        <v>397</v>
      </c>
      <c r="D38" s="46">
        <v>7</v>
      </c>
      <c r="E38" s="46">
        <v>30</v>
      </c>
      <c r="F38" s="46">
        <v>7</v>
      </c>
      <c r="G38" s="46">
        <v>12</v>
      </c>
    </row>
    <row r="39" spans="1:7" ht="15">
      <c r="A39" s="51" t="s">
        <v>430</v>
      </c>
      <c r="B39" s="51" t="s">
        <v>439</v>
      </c>
      <c r="C39" s="47" t="s">
        <v>397</v>
      </c>
      <c r="D39" s="47">
        <v>1</v>
      </c>
      <c r="E39" s="47">
        <v>30</v>
      </c>
      <c r="F39" s="54" t="s">
        <v>440</v>
      </c>
      <c r="G39" s="54" t="s">
        <v>441</v>
      </c>
    </row>
    <row r="40" spans="1:7" ht="15">
      <c r="A40" s="51" t="s">
        <v>430</v>
      </c>
      <c r="B40" s="51" t="s">
        <v>442</v>
      </c>
      <c r="C40" s="47" t="s">
        <v>397</v>
      </c>
      <c r="D40" s="47">
        <v>2</v>
      </c>
      <c r="E40" s="47">
        <v>50</v>
      </c>
      <c r="F40" s="54" t="s">
        <v>443</v>
      </c>
      <c r="G40" s="54" t="s">
        <v>444</v>
      </c>
    </row>
    <row r="41" spans="1:7" ht="15">
      <c r="A41" s="51" t="s">
        <v>430</v>
      </c>
      <c r="B41" s="51" t="s">
        <v>445</v>
      </c>
      <c r="C41" s="47" t="s">
        <v>397</v>
      </c>
      <c r="D41" s="47">
        <v>2</v>
      </c>
      <c r="E41" s="47">
        <v>50</v>
      </c>
      <c r="F41" s="54" t="s">
        <v>446</v>
      </c>
      <c r="G41" s="54" t="s">
        <v>447</v>
      </c>
    </row>
    <row r="42" spans="1:7" ht="15">
      <c r="A42" s="51" t="s">
        <v>430</v>
      </c>
      <c r="B42" s="51" t="s">
        <v>448</v>
      </c>
      <c r="C42" s="46" t="s">
        <v>397</v>
      </c>
      <c r="D42" s="46">
        <v>9</v>
      </c>
      <c r="E42" s="46">
        <v>106</v>
      </c>
      <c r="F42" s="46">
        <v>13.08</v>
      </c>
      <c r="G42" s="46">
        <v>51.8</v>
      </c>
    </row>
    <row r="43" spans="1:7" ht="15">
      <c r="A43" s="51" t="s">
        <v>430</v>
      </c>
      <c r="B43" s="51" t="s">
        <v>449</v>
      </c>
      <c r="C43" s="46" t="s">
        <v>397</v>
      </c>
      <c r="D43" s="46">
        <v>5</v>
      </c>
      <c r="E43" s="46" t="s">
        <v>450</v>
      </c>
      <c r="F43" s="46">
        <v>9</v>
      </c>
      <c r="G43" s="46">
        <v>38.8</v>
      </c>
    </row>
    <row r="44" spans="1:7" ht="15">
      <c r="A44" s="51" t="s">
        <v>451</v>
      </c>
      <c r="B44" s="51" t="s">
        <v>452</v>
      </c>
      <c r="C44" s="46" t="s">
        <v>397</v>
      </c>
      <c r="D44" s="46">
        <v>14</v>
      </c>
      <c r="E44" s="46">
        <v>100</v>
      </c>
      <c r="F44" s="46">
        <v>8</v>
      </c>
      <c r="G44" s="46">
        <v>44</v>
      </c>
    </row>
    <row r="45" spans="1:7" ht="15">
      <c r="A45" s="51" t="s">
        <v>453</v>
      </c>
      <c r="B45" s="51" t="s">
        <v>454</v>
      </c>
      <c r="C45" s="46" t="s">
        <v>397</v>
      </c>
      <c r="D45" s="46">
        <v>10</v>
      </c>
      <c r="E45" s="46">
        <v>19</v>
      </c>
      <c r="F45" s="46">
        <v>1.69</v>
      </c>
      <c r="G45" s="46">
        <v>6.6</v>
      </c>
    </row>
    <row r="46" spans="1:7" ht="15">
      <c r="A46" s="51"/>
      <c r="B46" s="51"/>
      <c r="C46" s="46"/>
      <c r="D46" s="46"/>
      <c r="E46" s="46"/>
      <c r="F46" s="46"/>
      <c r="G46" s="46"/>
    </row>
    <row r="47" spans="1:7" ht="15">
      <c r="A47" s="51"/>
      <c r="B47" s="51"/>
      <c r="C47" s="55"/>
      <c r="D47" s="55"/>
      <c r="E47" s="55"/>
      <c r="F47" s="55"/>
      <c r="G47" s="55"/>
    </row>
    <row r="48" spans="1:7" ht="15">
      <c r="A48" s="56" t="s">
        <v>104</v>
      </c>
      <c r="B48" s="51"/>
      <c r="C48" s="55"/>
      <c r="D48" s="55"/>
      <c r="E48" s="55"/>
      <c r="F48" s="55"/>
      <c r="G48" s="55"/>
    </row>
    <row r="49" spans="1:7" ht="15">
      <c r="A49" s="51" t="s">
        <v>430</v>
      </c>
      <c r="B49" s="51" t="s">
        <v>433</v>
      </c>
      <c r="C49" s="46" t="s">
        <v>397</v>
      </c>
      <c r="D49" s="46">
        <v>2</v>
      </c>
      <c r="E49" s="46">
        <v>14</v>
      </c>
      <c r="F49" s="53">
        <v>2.333</v>
      </c>
      <c r="G49" s="46">
        <v>5.6</v>
      </c>
    </row>
    <row r="50" spans="1:7" ht="15">
      <c r="A50" s="51"/>
      <c r="B50" s="51"/>
      <c r="C50" s="46"/>
      <c r="D50" s="46"/>
      <c r="E50" s="46"/>
      <c r="F50" s="53"/>
      <c r="G50" s="46"/>
    </row>
    <row r="51" spans="1:7" ht="15">
      <c r="A51" s="56" t="s">
        <v>127</v>
      </c>
      <c r="B51" s="51"/>
      <c r="C51" s="46"/>
      <c r="D51" s="46"/>
      <c r="E51" s="46"/>
      <c r="F51" s="53"/>
      <c r="G51" s="46"/>
    </row>
    <row r="52" spans="1:7" ht="15">
      <c r="A52" s="51" t="s">
        <v>413</v>
      </c>
      <c r="B52" s="51" t="s">
        <v>425</v>
      </c>
      <c r="C52" s="46" t="s">
        <v>415</v>
      </c>
      <c r="D52" s="46">
        <v>3</v>
      </c>
      <c r="E52" s="46" t="s">
        <v>416</v>
      </c>
      <c r="F52" s="46">
        <v>57</v>
      </c>
      <c r="G52" s="46">
        <v>186.88</v>
      </c>
    </row>
    <row r="53" spans="1:7" ht="15">
      <c r="A53" s="51"/>
      <c r="B53" s="51"/>
      <c r="C53" s="46"/>
      <c r="D53" s="46"/>
      <c r="E53" s="46"/>
      <c r="F53" s="46"/>
      <c r="G53" s="46"/>
    </row>
    <row r="54" spans="1:7" ht="15">
      <c r="A54" s="56" t="s">
        <v>105</v>
      </c>
      <c r="B54" s="51"/>
      <c r="C54" s="46"/>
      <c r="D54" s="46"/>
      <c r="E54" s="46"/>
      <c r="F54" s="46"/>
      <c r="G54" s="46"/>
    </row>
    <row r="55" spans="1:7" ht="15">
      <c r="A55" s="51" t="s">
        <v>430</v>
      </c>
      <c r="B55" s="51" t="s">
        <v>432</v>
      </c>
      <c r="C55" s="46" t="s">
        <v>397</v>
      </c>
      <c r="D55" s="46">
        <v>5</v>
      </c>
      <c r="E55" s="46">
        <v>30</v>
      </c>
      <c r="F55" s="46">
        <v>2.7</v>
      </c>
      <c r="G55" s="46">
        <v>11.5</v>
      </c>
    </row>
    <row r="56" spans="1:7" ht="15">
      <c r="A56" s="51"/>
      <c r="B56" s="51"/>
      <c r="C56" s="46"/>
      <c r="D56" s="46"/>
      <c r="E56" s="46"/>
      <c r="F56" s="46"/>
      <c r="G56" s="46"/>
    </row>
    <row r="57" spans="1:7" ht="15">
      <c r="A57" s="56" t="s">
        <v>106</v>
      </c>
      <c r="B57" s="51"/>
      <c r="C57" s="46"/>
      <c r="D57" s="46"/>
      <c r="E57" s="46"/>
      <c r="F57" s="46"/>
      <c r="G57" s="46"/>
    </row>
    <row r="58" spans="1:7" ht="15">
      <c r="A58" s="51" t="s">
        <v>430</v>
      </c>
      <c r="B58" s="51" t="s">
        <v>431</v>
      </c>
      <c r="C58" s="46" t="s">
        <v>397</v>
      </c>
      <c r="D58" s="46">
        <v>5</v>
      </c>
      <c r="E58" s="46">
        <v>118</v>
      </c>
      <c r="F58" s="46">
        <v>13.65</v>
      </c>
      <c r="G58" s="46">
        <v>52.29</v>
      </c>
    </row>
    <row r="59" spans="1:7" ht="15">
      <c r="A59" s="51" t="s">
        <v>430</v>
      </c>
      <c r="B59" s="51" t="s">
        <v>448</v>
      </c>
      <c r="C59" s="46" t="s">
        <v>397</v>
      </c>
      <c r="D59" s="46">
        <v>9</v>
      </c>
      <c r="E59" s="46">
        <v>106</v>
      </c>
      <c r="F59" s="46">
        <v>13.08</v>
      </c>
      <c r="G59" s="46">
        <v>51.8</v>
      </c>
    </row>
    <row r="60" spans="1:7" ht="15">
      <c r="A60" s="51"/>
      <c r="B60" s="51"/>
      <c r="C60" s="46"/>
      <c r="D60" s="46"/>
      <c r="E60" s="46"/>
      <c r="F60" s="46"/>
      <c r="G60" s="46"/>
    </row>
    <row r="61" spans="1:7" ht="15">
      <c r="A61" s="56" t="s">
        <v>107</v>
      </c>
      <c r="B61" s="51"/>
      <c r="C61" s="46"/>
      <c r="D61" s="46"/>
      <c r="E61" s="46"/>
      <c r="F61" s="46"/>
      <c r="G61" s="46"/>
    </row>
    <row r="62" spans="1:7" ht="15">
      <c r="A62" s="51" t="s">
        <v>428</v>
      </c>
      <c r="B62" s="51" t="s">
        <v>429</v>
      </c>
      <c r="C62" s="46" t="s">
        <v>415</v>
      </c>
      <c r="D62" s="46">
        <v>4</v>
      </c>
      <c r="E62" s="46" t="s">
        <v>416</v>
      </c>
      <c r="F62" s="46">
        <v>45</v>
      </c>
      <c r="G62" s="46">
        <v>161</v>
      </c>
    </row>
    <row r="63" spans="1:7" ht="15">
      <c r="A63" s="51"/>
      <c r="B63" s="51"/>
      <c r="C63" s="46"/>
      <c r="D63" s="46"/>
      <c r="E63" s="46"/>
      <c r="F63" s="46"/>
      <c r="G63" s="46"/>
    </row>
    <row r="64" spans="1:7" ht="15">
      <c r="A64" s="56" t="s">
        <v>110</v>
      </c>
      <c r="B64" s="51"/>
      <c r="C64" s="46"/>
      <c r="D64" s="46"/>
      <c r="E64" s="46"/>
      <c r="F64" s="46"/>
      <c r="G64" s="46"/>
    </row>
    <row r="65" spans="1:7" ht="15">
      <c r="A65" s="51" t="s">
        <v>413</v>
      </c>
      <c r="B65" s="51" t="s">
        <v>419</v>
      </c>
      <c r="C65" s="46" t="s">
        <v>397</v>
      </c>
      <c r="D65" s="52">
        <v>9</v>
      </c>
      <c r="E65" s="52">
        <v>141</v>
      </c>
      <c r="F65" s="52">
        <v>16.2</v>
      </c>
      <c r="G65" s="52">
        <v>61.5</v>
      </c>
    </row>
    <row r="66" spans="1:7" ht="15">
      <c r="A66" s="51" t="s">
        <v>413</v>
      </c>
      <c r="B66" s="51" t="s">
        <v>421</v>
      </c>
      <c r="C66" s="46" t="s">
        <v>397</v>
      </c>
      <c r="D66" s="52">
        <v>43</v>
      </c>
      <c r="E66" s="52">
        <v>144</v>
      </c>
      <c r="F66" s="52">
        <v>15.9</v>
      </c>
      <c r="G66" s="52">
        <v>63.3</v>
      </c>
    </row>
    <row r="67" spans="1:7" ht="15">
      <c r="A67" s="51" t="s">
        <v>413</v>
      </c>
      <c r="B67" s="51" t="s">
        <v>422</v>
      </c>
      <c r="C67" s="46" t="s">
        <v>397</v>
      </c>
      <c r="D67" s="52">
        <v>69</v>
      </c>
      <c r="E67" s="52">
        <v>184</v>
      </c>
      <c r="F67" s="52">
        <v>19.8</v>
      </c>
      <c r="G67" s="52">
        <v>70.5</v>
      </c>
    </row>
    <row r="68" spans="1:7" ht="15">
      <c r="A68" s="51" t="s">
        <v>413</v>
      </c>
      <c r="B68" s="51" t="s">
        <v>424</v>
      </c>
      <c r="C68" s="46" t="s">
        <v>397</v>
      </c>
      <c r="D68" s="52">
        <v>1</v>
      </c>
      <c r="E68" s="52">
        <v>215</v>
      </c>
      <c r="F68" s="52">
        <v>32.7</v>
      </c>
      <c r="G68" s="52">
        <v>181.4</v>
      </c>
    </row>
    <row r="69" spans="1:7" ht="15">
      <c r="A69" s="51" t="s">
        <v>413</v>
      </c>
      <c r="B69" s="51" t="s">
        <v>425</v>
      </c>
      <c r="C69" s="46" t="s">
        <v>397</v>
      </c>
      <c r="D69" s="52">
        <v>5</v>
      </c>
      <c r="E69" s="52">
        <v>250</v>
      </c>
      <c r="F69" s="52">
        <v>47.5</v>
      </c>
      <c r="G69" s="52">
        <v>151.5</v>
      </c>
    </row>
    <row r="70" spans="1:7" ht="15">
      <c r="A70" s="51"/>
      <c r="B70" s="51"/>
      <c r="C70" s="46"/>
      <c r="D70" s="52"/>
      <c r="E70" s="52"/>
      <c r="F70" s="52"/>
      <c r="G70" s="52"/>
    </row>
    <row r="71" spans="1:7" ht="15">
      <c r="A71" s="56" t="s">
        <v>374</v>
      </c>
      <c r="B71" s="51"/>
      <c r="C71" s="46"/>
      <c r="D71" s="52"/>
      <c r="E71" s="52"/>
      <c r="F71" s="52"/>
      <c r="G71" s="52"/>
    </row>
    <row r="72" spans="1:7" ht="15">
      <c r="A72" s="51" t="s">
        <v>426</v>
      </c>
      <c r="B72" s="51" t="s">
        <v>427</v>
      </c>
      <c r="C72" s="46" t="s">
        <v>397</v>
      </c>
      <c r="D72" s="46">
        <v>1</v>
      </c>
      <c r="E72" s="46">
        <v>9</v>
      </c>
      <c r="F72" s="46" t="s">
        <v>455</v>
      </c>
      <c r="G72" s="46" t="s">
        <v>456</v>
      </c>
    </row>
    <row r="73" spans="1:7" ht="15">
      <c r="A73" s="51"/>
      <c r="B73" s="51"/>
      <c r="C73" s="46"/>
      <c r="D73" s="46"/>
      <c r="E73" s="46"/>
      <c r="F73" s="46"/>
      <c r="G73" s="46"/>
    </row>
    <row r="74" spans="1:7" ht="15">
      <c r="A74" s="56" t="s">
        <v>112</v>
      </c>
      <c r="B74" s="51"/>
      <c r="C74" s="46"/>
      <c r="D74" s="46"/>
      <c r="E74" s="46"/>
      <c r="F74" s="46"/>
      <c r="G74" s="46"/>
    </row>
    <row r="75" spans="1:7" ht="15">
      <c r="A75" s="51" t="s">
        <v>430</v>
      </c>
      <c r="B75" s="51" t="s">
        <v>433</v>
      </c>
      <c r="C75" s="46" t="s">
        <v>397</v>
      </c>
      <c r="D75" s="46">
        <v>1</v>
      </c>
      <c r="E75" s="46">
        <v>18</v>
      </c>
      <c r="F75" s="46">
        <v>2</v>
      </c>
      <c r="G75" s="46">
        <v>5.67</v>
      </c>
    </row>
    <row r="76" spans="1:7" ht="15">
      <c r="A76" s="51" t="s">
        <v>430</v>
      </c>
      <c r="B76" s="51" t="s">
        <v>436</v>
      </c>
      <c r="C76" s="46" t="s">
        <v>397</v>
      </c>
      <c r="D76" s="46">
        <v>2</v>
      </c>
      <c r="E76" s="46" t="s">
        <v>457</v>
      </c>
      <c r="F76" s="46">
        <v>4</v>
      </c>
      <c r="G76" s="46">
        <v>11.99</v>
      </c>
    </row>
    <row r="77" spans="1:7" ht="15">
      <c r="A77" s="51"/>
      <c r="B77" s="51"/>
      <c r="C77" s="46"/>
      <c r="D77" s="46"/>
      <c r="E77" s="46"/>
      <c r="F77" s="46"/>
      <c r="G77" s="46"/>
    </row>
    <row r="78" spans="1:7" ht="15">
      <c r="A78" s="56" t="s">
        <v>375</v>
      </c>
      <c r="B78" s="51"/>
      <c r="C78" s="46"/>
      <c r="D78" s="46"/>
      <c r="E78" s="46"/>
      <c r="F78" s="46"/>
      <c r="G78" s="46"/>
    </row>
    <row r="79" spans="1:7" ht="15">
      <c r="A79" s="51" t="s">
        <v>453</v>
      </c>
      <c r="B79" s="51" t="s">
        <v>454</v>
      </c>
      <c r="C79" s="46" t="s">
        <v>397</v>
      </c>
      <c r="D79" s="46">
        <v>6</v>
      </c>
      <c r="E79" s="46">
        <v>19</v>
      </c>
      <c r="F79" s="53">
        <v>1.6</v>
      </c>
      <c r="G79" s="46">
        <v>6.6</v>
      </c>
    </row>
    <row r="80" spans="1:7" ht="15">
      <c r="A80" s="51"/>
      <c r="B80" s="51"/>
      <c r="C80" s="46"/>
      <c r="D80" s="46"/>
      <c r="E80" s="46"/>
      <c r="F80" s="53"/>
      <c r="G80" s="46"/>
    </row>
    <row r="81" spans="1:7" ht="15">
      <c r="A81" s="56" t="s">
        <v>115</v>
      </c>
      <c r="B81" s="51"/>
      <c r="C81" s="46"/>
      <c r="D81" s="46"/>
      <c r="E81" s="46"/>
      <c r="F81" s="53"/>
      <c r="G81" s="46"/>
    </row>
    <row r="82" spans="1:7" ht="15">
      <c r="A82" s="51" t="s">
        <v>430</v>
      </c>
      <c r="B82" s="51" t="s">
        <v>436</v>
      </c>
      <c r="C82" s="46" t="s">
        <v>397</v>
      </c>
      <c r="D82" s="46">
        <v>5</v>
      </c>
      <c r="E82" s="46">
        <v>30</v>
      </c>
      <c r="F82" s="46">
        <v>1</v>
      </c>
      <c r="G82" s="46">
        <v>12</v>
      </c>
    </row>
    <row r="83" spans="1:7" ht="15">
      <c r="A83" s="51" t="s">
        <v>451</v>
      </c>
      <c r="B83" s="51" t="s">
        <v>452</v>
      </c>
      <c r="C83" s="46" t="s">
        <v>397</v>
      </c>
      <c r="D83" s="46">
        <v>14</v>
      </c>
      <c r="E83" s="46">
        <v>100</v>
      </c>
      <c r="F83" s="46">
        <v>8</v>
      </c>
      <c r="G83" s="46">
        <v>44</v>
      </c>
    </row>
    <row r="84" spans="1:7" ht="15">
      <c r="A84" s="51"/>
      <c r="B84" s="51"/>
      <c r="C84" s="46"/>
      <c r="D84" s="46"/>
      <c r="E84" s="46"/>
      <c r="F84" s="46"/>
      <c r="G84" s="46"/>
    </row>
    <row r="85" spans="1:7" ht="15">
      <c r="A85" s="56" t="s">
        <v>376</v>
      </c>
      <c r="B85" s="51"/>
      <c r="C85" s="46"/>
      <c r="D85" s="46"/>
      <c r="E85" s="46"/>
      <c r="F85" s="46"/>
      <c r="G85" s="46"/>
    </row>
    <row r="86" spans="1:7" ht="15">
      <c r="A86" s="45" t="s">
        <v>395</v>
      </c>
      <c r="B86" s="45" t="s">
        <v>399</v>
      </c>
      <c r="C86" s="47" t="s">
        <v>397</v>
      </c>
      <c r="D86" s="47">
        <v>5</v>
      </c>
      <c r="E86" s="47">
        <v>45</v>
      </c>
      <c r="F86" s="48">
        <v>4.05</v>
      </c>
      <c r="G86" s="49">
        <v>16.7</v>
      </c>
    </row>
    <row r="87" spans="1:7" ht="15">
      <c r="A87" s="45"/>
      <c r="B87" s="45"/>
      <c r="C87" s="47"/>
      <c r="D87" s="47"/>
      <c r="E87" s="47"/>
      <c r="F87" s="48"/>
      <c r="G87" s="49"/>
    </row>
    <row r="88" spans="1:7" ht="15">
      <c r="A88" s="56" t="s">
        <v>117</v>
      </c>
      <c r="B88" s="45"/>
      <c r="C88" s="47"/>
      <c r="D88" s="47"/>
      <c r="E88" s="47"/>
      <c r="F88" s="48"/>
      <c r="G88" s="49"/>
    </row>
    <row r="89" spans="1:7" ht="15">
      <c r="A89" s="51" t="s">
        <v>430</v>
      </c>
      <c r="B89" s="51" t="s">
        <v>438</v>
      </c>
      <c r="C89" s="47" t="s">
        <v>397</v>
      </c>
      <c r="D89" s="47">
        <v>5</v>
      </c>
      <c r="E89" s="47">
        <v>30</v>
      </c>
      <c r="F89" s="57">
        <v>2.6</v>
      </c>
      <c r="G89" s="57">
        <v>11.9</v>
      </c>
    </row>
    <row r="90" spans="1:7" ht="15">
      <c r="A90" s="51" t="s">
        <v>430</v>
      </c>
      <c r="B90" s="51" t="s">
        <v>439</v>
      </c>
      <c r="C90" s="47" t="s">
        <v>397</v>
      </c>
      <c r="D90" s="47">
        <v>1</v>
      </c>
      <c r="E90" s="47">
        <v>30</v>
      </c>
      <c r="F90" s="57">
        <v>2.5</v>
      </c>
      <c r="G90" s="57">
        <v>11.5</v>
      </c>
    </row>
    <row r="91" spans="1:7" ht="15">
      <c r="A91" s="51" t="s">
        <v>430</v>
      </c>
      <c r="B91" s="51" t="s">
        <v>442</v>
      </c>
      <c r="C91" s="47" t="s">
        <v>397</v>
      </c>
      <c r="D91" s="47">
        <v>2</v>
      </c>
      <c r="E91" s="47">
        <v>50</v>
      </c>
      <c r="F91" s="57">
        <v>4.6</v>
      </c>
      <c r="G91" s="57">
        <v>20.9</v>
      </c>
    </row>
    <row r="92" spans="1:7" ht="15">
      <c r="A92" s="51" t="s">
        <v>430</v>
      </c>
      <c r="B92" s="51" t="s">
        <v>445</v>
      </c>
      <c r="C92" s="47" t="s">
        <v>397</v>
      </c>
      <c r="D92" s="47">
        <v>2</v>
      </c>
      <c r="E92" s="47">
        <v>50</v>
      </c>
      <c r="F92" s="57">
        <v>5.2</v>
      </c>
      <c r="G92" s="57">
        <v>22</v>
      </c>
    </row>
    <row r="93" spans="1:7" ht="15">
      <c r="A93" s="51"/>
      <c r="B93" s="51"/>
      <c r="C93" s="47"/>
      <c r="D93" s="47"/>
      <c r="E93" s="47"/>
      <c r="F93" s="54"/>
      <c r="G93" s="54"/>
    </row>
    <row r="94" spans="1:7" ht="15">
      <c r="A94" s="56" t="s">
        <v>116</v>
      </c>
      <c r="B94" s="51"/>
      <c r="C94" s="47"/>
      <c r="D94" s="47"/>
      <c r="E94" s="47"/>
      <c r="F94" s="54"/>
      <c r="G94" s="54"/>
    </row>
    <row r="95" spans="1:7" ht="15">
      <c r="A95" s="51" t="s">
        <v>426</v>
      </c>
      <c r="B95" s="51" t="s">
        <v>427</v>
      </c>
      <c r="C95" s="46" t="s">
        <v>458</v>
      </c>
      <c r="D95" s="46">
        <v>1</v>
      </c>
      <c r="E95" s="46">
        <v>9</v>
      </c>
      <c r="F95" s="46">
        <v>0.5</v>
      </c>
      <c r="G95" s="46">
        <v>4</v>
      </c>
    </row>
    <row r="96" spans="1:7" ht="15">
      <c r="A96" s="51" t="s">
        <v>430</v>
      </c>
      <c r="B96" s="51" t="s">
        <v>436</v>
      </c>
      <c r="C96" s="46" t="s">
        <v>458</v>
      </c>
      <c r="D96" s="46">
        <v>2</v>
      </c>
      <c r="E96" s="46">
        <v>30</v>
      </c>
      <c r="F96" s="46">
        <v>3.5</v>
      </c>
      <c r="G96" s="46">
        <v>12</v>
      </c>
    </row>
    <row r="97" spans="1:7" ht="15">
      <c r="A97" s="51"/>
      <c r="B97" s="51"/>
      <c r="C97" s="46"/>
      <c r="D97" s="46"/>
      <c r="E97" s="46"/>
      <c r="F97" s="46"/>
      <c r="G97" s="46"/>
    </row>
    <row r="98" spans="1:7" ht="15">
      <c r="A98" s="56" t="s">
        <v>119</v>
      </c>
      <c r="B98" s="51"/>
      <c r="C98" s="46"/>
      <c r="D98" s="46"/>
      <c r="E98" s="46"/>
      <c r="F98" s="46"/>
      <c r="G98" s="46"/>
    </row>
    <row r="99" spans="1:7" ht="15">
      <c r="A99" s="51" t="s">
        <v>413</v>
      </c>
      <c r="B99" s="51" t="s">
        <v>417</v>
      </c>
      <c r="C99" s="46" t="s">
        <v>397</v>
      </c>
      <c r="D99" s="46">
        <v>3</v>
      </c>
      <c r="E99" s="46">
        <v>109</v>
      </c>
      <c r="F99" s="46">
        <v>51.4</v>
      </c>
      <c r="G99" s="46">
        <v>52</v>
      </c>
    </row>
    <row r="100" spans="1:7" ht="15">
      <c r="A100" s="51" t="s">
        <v>430</v>
      </c>
      <c r="B100" s="51" t="s">
        <v>435</v>
      </c>
      <c r="C100" s="46" t="s">
        <v>397</v>
      </c>
      <c r="D100" s="46">
        <v>1</v>
      </c>
      <c r="E100" s="46">
        <v>18</v>
      </c>
      <c r="F100" s="46">
        <v>5.67</v>
      </c>
      <c r="G100" s="46">
        <v>6</v>
      </c>
    </row>
    <row r="101" spans="1:7" ht="15">
      <c r="A101" s="51" t="s">
        <v>430</v>
      </c>
      <c r="B101" s="51" t="s">
        <v>438</v>
      </c>
      <c r="C101" s="46" t="s">
        <v>397</v>
      </c>
      <c r="D101" s="46">
        <v>1</v>
      </c>
      <c r="E101" s="46">
        <v>30</v>
      </c>
      <c r="F101" s="46">
        <v>10.9</v>
      </c>
      <c r="G101" s="46">
        <v>11.5</v>
      </c>
    </row>
    <row r="102" spans="1:7" ht="15">
      <c r="A102" s="51"/>
      <c r="B102" s="51"/>
      <c r="C102" s="46"/>
      <c r="D102" s="46"/>
      <c r="E102" s="46"/>
      <c r="F102" s="46"/>
      <c r="G102" s="46"/>
    </row>
    <row r="103" spans="1:7" ht="15">
      <c r="A103" s="56" t="s">
        <v>122</v>
      </c>
      <c r="B103" s="51"/>
      <c r="C103" s="46"/>
      <c r="D103" s="46"/>
      <c r="E103" s="46"/>
      <c r="F103" s="46"/>
      <c r="G103" s="46"/>
    </row>
    <row r="104" spans="1:7" ht="15">
      <c r="A104" s="51" t="s">
        <v>426</v>
      </c>
      <c r="B104" s="51" t="s">
        <v>427</v>
      </c>
      <c r="C104" s="47" t="s">
        <v>397</v>
      </c>
      <c r="D104" s="47">
        <v>5</v>
      </c>
      <c r="E104" s="47">
        <v>9</v>
      </c>
      <c r="F104" s="58">
        <v>1.312</v>
      </c>
      <c r="G104" s="58">
        <v>3.968</v>
      </c>
    </row>
    <row r="105" spans="1:7" ht="15">
      <c r="A105" s="51" t="s">
        <v>453</v>
      </c>
      <c r="B105" s="51" t="s">
        <v>454</v>
      </c>
      <c r="C105" s="47" t="s">
        <v>397</v>
      </c>
      <c r="D105" s="47">
        <v>1</v>
      </c>
      <c r="E105" s="47">
        <v>19</v>
      </c>
      <c r="F105" s="58">
        <v>1.675</v>
      </c>
      <c r="G105" s="58">
        <v>6.6</v>
      </c>
    </row>
    <row r="106" spans="1:7" ht="15">
      <c r="A106" s="51"/>
      <c r="B106" s="51"/>
      <c r="C106" s="47"/>
      <c r="D106" s="47"/>
      <c r="E106" s="47"/>
      <c r="F106" s="58"/>
      <c r="G106" s="58"/>
    </row>
    <row r="107" spans="1:7" ht="15">
      <c r="A107" s="56" t="s">
        <v>120</v>
      </c>
      <c r="B107" s="51"/>
      <c r="C107" s="47"/>
      <c r="D107" s="47"/>
      <c r="E107" s="47"/>
      <c r="F107" s="58"/>
      <c r="G107" s="58"/>
    </row>
    <row r="108" spans="1:7" ht="15">
      <c r="A108" s="51" t="s">
        <v>453</v>
      </c>
      <c r="B108" s="51" t="s">
        <v>454</v>
      </c>
      <c r="C108" s="46" t="s">
        <v>397</v>
      </c>
      <c r="D108" s="46">
        <v>1</v>
      </c>
      <c r="E108" s="46">
        <v>19</v>
      </c>
      <c r="F108" s="46">
        <v>1.7</v>
      </c>
      <c r="G108" s="46">
        <v>6.6</v>
      </c>
    </row>
    <row r="109" spans="1:7" ht="15">
      <c r="A109" s="51"/>
      <c r="B109" s="51"/>
      <c r="C109" s="46"/>
      <c r="D109" s="46"/>
      <c r="E109" s="46"/>
      <c r="F109" s="46"/>
      <c r="G109" s="46"/>
    </row>
    <row r="110" spans="1:7" ht="15">
      <c r="A110" s="56" t="s">
        <v>377</v>
      </c>
      <c r="B110" s="51"/>
      <c r="C110" s="46"/>
      <c r="D110" s="46"/>
      <c r="E110" s="46"/>
      <c r="F110" s="46"/>
      <c r="G110" s="46"/>
    </row>
    <row r="111" spans="1:7" ht="15">
      <c r="A111" s="51" t="s">
        <v>413</v>
      </c>
      <c r="B111" s="51" t="s">
        <v>414</v>
      </c>
      <c r="C111" s="46" t="s">
        <v>415</v>
      </c>
      <c r="D111" s="50">
        <v>5</v>
      </c>
      <c r="E111" s="46" t="s">
        <v>416</v>
      </c>
      <c r="F111" s="50">
        <v>16.8</v>
      </c>
      <c r="G111" s="50">
        <v>24.23</v>
      </c>
    </row>
    <row r="112" spans="1:7" ht="15">
      <c r="A112" s="51" t="s">
        <v>413</v>
      </c>
      <c r="B112" s="51" t="s">
        <v>417</v>
      </c>
      <c r="C112" s="46" t="s">
        <v>415</v>
      </c>
      <c r="D112" s="50">
        <v>2</v>
      </c>
      <c r="E112" s="46" t="s">
        <v>416</v>
      </c>
      <c r="F112" s="46">
        <v>0</v>
      </c>
      <c r="G112" s="46">
        <v>16.5</v>
      </c>
    </row>
    <row r="113" spans="1:7" ht="15">
      <c r="A113" s="51" t="s">
        <v>413</v>
      </c>
      <c r="B113" s="51" t="s">
        <v>417</v>
      </c>
      <c r="C113" s="46" t="s">
        <v>397</v>
      </c>
      <c r="D113" s="50">
        <v>3</v>
      </c>
      <c r="E113" s="50">
        <v>115</v>
      </c>
      <c r="F113" s="50">
        <v>2.5</v>
      </c>
      <c r="G113" s="50">
        <v>13.35</v>
      </c>
    </row>
    <row r="114" spans="1:7" ht="15">
      <c r="A114" s="51"/>
      <c r="B114" s="51"/>
      <c r="C114" s="46"/>
      <c r="D114" s="50"/>
      <c r="E114" s="50"/>
      <c r="F114" s="50"/>
      <c r="G114" s="50"/>
    </row>
    <row r="115" spans="1:7" ht="15">
      <c r="A115" s="56" t="s">
        <v>2</v>
      </c>
      <c r="B115" s="51"/>
      <c r="C115" s="46"/>
      <c r="D115" s="50"/>
      <c r="E115" s="50"/>
      <c r="F115" s="50"/>
      <c r="G115" s="50"/>
    </row>
    <row r="116" spans="1:7" ht="15">
      <c r="A116" s="45" t="s">
        <v>407</v>
      </c>
      <c r="B116" s="45" t="s">
        <v>408</v>
      </c>
      <c r="C116" s="46" t="s">
        <v>397</v>
      </c>
      <c r="D116" s="50">
        <v>21</v>
      </c>
      <c r="E116" s="50">
        <v>144</v>
      </c>
      <c r="F116" s="46">
        <v>16.3</v>
      </c>
      <c r="G116" s="46">
        <v>64</v>
      </c>
    </row>
    <row r="117" spans="1:7" ht="15">
      <c r="A117" s="45" t="s">
        <v>407</v>
      </c>
      <c r="B117" s="45" t="s">
        <v>409</v>
      </c>
      <c r="C117" s="46" t="s">
        <v>397</v>
      </c>
      <c r="D117" s="50">
        <v>81</v>
      </c>
      <c r="E117" s="50">
        <v>174</v>
      </c>
      <c r="F117" s="46">
        <v>16.9</v>
      </c>
      <c r="G117" s="46">
        <v>77</v>
      </c>
    </row>
    <row r="118" spans="1:7" ht="15">
      <c r="A118" s="45" t="s">
        <v>407</v>
      </c>
      <c r="B118" s="45" t="s">
        <v>410</v>
      </c>
      <c r="C118" s="46" t="s">
        <v>397</v>
      </c>
      <c r="D118" s="50">
        <v>5</v>
      </c>
      <c r="E118" s="50">
        <v>220</v>
      </c>
      <c r="F118" s="46">
        <v>27</v>
      </c>
      <c r="G118" s="46">
        <v>89</v>
      </c>
    </row>
    <row r="119" spans="1:7" ht="15">
      <c r="A119" s="45" t="s">
        <v>407</v>
      </c>
      <c r="B119" s="45" t="s">
        <v>411</v>
      </c>
      <c r="C119" s="46" t="s">
        <v>397</v>
      </c>
      <c r="D119" s="50">
        <v>16</v>
      </c>
      <c r="E119" s="50">
        <v>223</v>
      </c>
      <c r="F119" s="46">
        <v>44.2</v>
      </c>
      <c r="G119" s="46">
        <v>233</v>
      </c>
    </row>
    <row r="120" spans="1:7" ht="15">
      <c r="A120" s="45" t="s">
        <v>407</v>
      </c>
      <c r="B120" s="45" t="s">
        <v>412</v>
      </c>
      <c r="C120" s="46" t="s">
        <v>397</v>
      </c>
      <c r="D120" s="50">
        <v>2</v>
      </c>
      <c r="E120" s="50">
        <v>267</v>
      </c>
      <c r="F120" s="46">
        <v>50</v>
      </c>
      <c r="G120" s="46">
        <v>372</v>
      </c>
    </row>
    <row r="121" spans="1:7" ht="15">
      <c r="A121" s="51" t="s">
        <v>413</v>
      </c>
      <c r="B121" s="51">
        <v>767</v>
      </c>
      <c r="C121" s="46" t="s">
        <v>397</v>
      </c>
      <c r="D121" s="50">
        <v>3</v>
      </c>
      <c r="E121" s="50">
        <v>205</v>
      </c>
      <c r="F121" s="46">
        <v>25</v>
      </c>
      <c r="G121" s="46">
        <v>185</v>
      </c>
    </row>
    <row r="122" spans="1:7" ht="15">
      <c r="A122" s="51" t="s">
        <v>413</v>
      </c>
      <c r="B122" s="51">
        <v>777</v>
      </c>
      <c r="C122" s="46" t="s">
        <v>397</v>
      </c>
      <c r="D122" s="50">
        <v>4</v>
      </c>
      <c r="E122" s="50">
        <v>362</v>
      </c>
      <c r="F122" s="46">
        <v>37</v>
      </c>
      <c r="G122" s="46">
        <v>346.5</v>
      </c>
    </row>
    <row r="123" spans="1:7" ht="15">
      <c r="A123" s="51"/>
      <c r="B123" s="51"/>
      <c r="C123" s="46"/>
      <c r="D123" s="50"/>
      <c r="E123" s="50"/>
      <c r="F123" s="46"/>
      <c r="G123" s="46"/>
    </row>
    <row r="124" spans="1:7" ht="15">
      <c r="A124" s="56" t="s">
        <v>124</v>
      </c>
      <c r="B124" s="51"/>
      <c r="C124" s="46"/>
      <c r="D124" s="50"/>
      <c r="E124" s="50"/>
      <c r="F124" s="46"/>
      <c r="G124" s="46"/>
    </row>
    <row r="125" spans="1:7" ht="15">
      <c r="A125" s="51" t="s">
        <v>453</v>
      </c>
      <c r="B125" s="51" t="s">
        <v>454</v>
      </c>
      <c r="C125" s="46" t="s">
        <v>397</v>
      </c>
      <c r="D125" s="46">
        <v>2</v>
      </c>
      <c r="E125" s="46">
        <v>19</v>
      </c>
      <c r="F125" s="46">
        <f>1800/1000</f>
        <v>1.8</v>
      </c>
      <c r="G125" s="46">
        <f>6600/1000</f>
        <v>6.6</v>
      </c>
    </row>
    <row r="126" spans="1:7" ht="15">
      <c r="A126" s="51"/>
      <c r="B126" s="51"/>
      <c r="C126" s="46"/>
      <c r="D126" s="46"/>
      <c r="E126" s="46"/>
      <c r="F126" s="46"/>
      <c r="G126" s="46"/>
    </row>
    <row r="127" spans="1:7" ht="15">
      <c r="A127" s="56" t="s">
        <v>126</v>
      </c>
      <c r="B127" s="51"/>
      <c r="C127" s="46"/>
      <c r="D127" s="46"/>
      <c r="E127" s="46"/>
      <c r="F127" s="46"/>
      <c r="G127" s="46"/>
    </row>
    <row r="128" spans="1:7" ht="15">
      <c r="A128" s="45" t="s">
        <v>395</v>
      </c>
      <c r="B128" s="45" t="s">
        <v>401</v>
      </c>
      <c r="C128" s="46" t="s">
        <v>397</v>
      </c>
      <c r="D128" s="46">
        <v>3</v>
      </c>
      <c r="E128" s="50">
        <v>47</v>
      </c>
      <c r="F128" s="46">
        <v>4.598</v>
      </c>
      <c r="G128" s="46">
        <v>18.6</v>
      </c>
    </row>
    <row r="129" spans="1:7" ht="15">
      <c r="A129" s="51" t="s">
        <v>413</v>
      </c>
      <c r="B129" s="51" t="s">
        <v>414</v>
      </c>
      <c r="C129" s="46" t="s">
        <v>415</v>
      </c>
      <c r="D129" s="46">
        <v>5</v>
      </c>
      <c r="E129" s="46" t="s">
        <v>416</v>
      </c>
      <c r="F129" s="46">
        <v>26</v>
      </c>
      <c r="G129" s="46">
        <v>88.4</v>
      </c>
    </row>
    <row r="130" spans="1:7" ht="15">
      <c r="A130" s="51"/>
      <c r="B130" s="51"/>
      <c r="C130" s="46"/>
      <c r="D130" s="46"/>
      <c r="E130" s="46"/>
      <c r="F130" s="46"/>
      <c r="G130" s="46"/>
    </row>
    <row r="131" spans="1:7" ht="15">
      <c r="A131" s="56" t="s">
        <v>123</v>
      </c>
      <c r="B131" s="51"/>
      <c r="C131" s="46"/>
      <c r="D131" s="46"/>
      <c r="E131" s="46"/>
      <c r="F131" s="46"/>
      <c r="G131" s="46"/>
    </row>
    <row r="132" spans="1:7" ht="15">
      <c r="A132" s="45" t="s">
        <v>395</v>
      </c>
      <c r="B132" s="45" t="s">
        <v>396</v>
      </c>
      <c r="C132" s="46" t="s">
        <v>397</v>
      </c>
      <c r="D132" s="46">
        <v>5</v>
      </c>
      <c r="E132" s="46" t="s">
        <v>398</v>
      </c>
      <c r="F132" s="46">
        <v>4.5</v>
      </c>
      <c r="G132" s="46">
        <v>16.9</v>
      </c>
    </row>
    <row r="133" spans="1:7" ht="15">
      <c r="A133" s="45" t="s">
        <v>395</v>
      </c>
      <c r="B133" s="45" t="s">
        <v>400</v>
      </c>
      <c r="C133" s="46" t="s">
        <v>397</v>
      </c>
      <c r="D133" s="46">
        <v>7</v>
      </c>
      <c r="E133" s="46" t="s">
        <v>398</v>
      </c>
      <c r="F133" s="46">
        <v>4.6</v>
      </c>
      <c r="G133" s="46">
        <v>16.9</v>
      </c>
    </row>
    <row r="134" spans="1:7" ht="15">
      <c r="A134" s="45" t="s">
        <v>395</v>
      </c>
      <c r="B134" s="45" t="s">
        <v>402</v>
      </c>
      <c r="C134" s="46" t="s">
        <v>397</v>
      </c>
      <c r="D134" s="46">
        <v>2</v>
      </c>
      <c r="E134" s="46" t="s">
        <v>403</v>
      </c>
      <c r="F134" s="46">
        <v>6.4</v>
      </c>
      <c r="G134" s="46">
        <v>21.7</v>
      </c>
    </row>
    <row r="135" spans="1:7" ht="15">
      <c r="A135" s="45" t="s">
        <v>395</v>
      </c>
      <c r="B135" s="45" t="s">
        <v>404</v>
      </c>
      <c r="C135" s="46" t="s">
        <v>397</v>
      </c>
      <c r="D135" s="46">
        <v>2</v>
      </c>
      <c r="E135" s="46">
        <v>66</v>
      </c>
      <c r="F135" s="46">
        <v>6.7</v>
      </c>
      <c r="G135" s="46">
        <v>22</v>
      </c>
    </row>
    <row r="136" spans="1:7" ht="15">
      <c r="A136" s="45" t="s">
        <v>395</v>
      </c>
      <c r="B136" s="45" t="s">
        <v>405</v>
      </c>
      <c r="C136" s="46" t="s">
        <v>406</v>
      </c>
      <c r="D136" s="46">
        <v>6</v>
      </c>
      <c r="E136" s="46">
        <v>68</v>
      </c>
      <c r="F136" s="46">
        <v>6.6</v>
      </c>
      <c r="G136" s="46">
        <v>22.5</v>
      </c>
    </row>
    <row r="137" spans="1:7" ht="15">
      <c r="A137" s="51" t="s">
        <v>430</v>
      </c>
      <c r="B137" s="51" t="s">
        <v>438</v>
      </c>
      <c r="C137" s="46" t="s">
        <v>397</v>
      </c>
      <c r="D137" s="46">
        <v>1</v>
      </c>
      <c r="E137" s="46">
        <v>30</v>
      </c>
      <c r="F137" s="46">
        <v>3.4</v>
      </c>
      <c r="G137" s="46">
        <v>12</v>
      </c>
    </row>
    <row r="138" spans="1:7" ht="15">
      <c r="A138" s="51" t="s">
        <v>430</v>
      </c>
      <c r="B138" s="51" t="s">
        <v>449</v>
      </c>
      <c r="C138" s="46" t="s">
        <v>397</v>
      </c>
      <c r="D138" s="46">
        <v>5</v>
      </c>
      <c r="E138" s="46" t="s">
        <v>450</v>
      </c>
      <c r="F138" s="46">
        <v>9</v>
      </c>
      <c r="G138" s="46">
        <v>38.8</v>
      </c>
    </row>
    <row r="139" spans="1:7" ht="15">
      <c r="A139" s="51"/>
      <c r="B139" s="51"/>
      <c r="C139" s="46"/>
      <c r="D139" s="46"/>
      <c r="E139" s="46"/>
      <c r="F139" s="46"/>
      <c r="G139" s="46"/>
    </row>
    <row r="140" spans="1:7" ht="15">
      <c r="A140" s="56" t="s">
        <v>459</v>
      </c>
      <c r="B140" s="51"/>
      <c r="C140" s="46"/>
      <c r="D140" s="46"/>
      <c r="E140" s="46"/>
      <c r="F140" s="46"/>
      <c r="G140" s="46"/>
    </row>
    <row r="141" spans="1:7" ht="15">
      <c r="A141" s="51" t="s">
        <v>413</v>
      </c>
      <c r="B141" s="51" t="s">
        <v>414</v>
      </c>
      <c r="C141" s="46" t="s">
        <v>415</v>
      </c>
      <c r="D141" s="50">
        <v>3</v>
      </c>
      <c r="E141" s="50" t="s">
        <v>416</v>
      </c>
      <c r="F141" s="53">
        <v>22.860266189812158</v>
      </c>
      <c r="G141" s="53">
        <v>88.452</v>
      </c>
    </row>
    <row r="142" spans="1:7" ht="15">
      <c r="A142" s="51" t="s">
        <v>413</v>
      </c>
      <c r="B142" s="51" t="s">
        <v>423</v>
      </c>
      <c r="C142" s="46" t="s">
        <v>415</v>
      </c>
      <c r="D142" s="50">
        <v>2</v>
      </c>
      <c r="E142" s="50" t="s">
        <v>416</v>
      </c>
      <c r="F142" s="53">
        <v>29.731732760537927</v>
      </c>
      <c r="G142" s="53">
        <v>108.862</v>
      </c>
    </row>
    <row r="143" spans="1:7" ht="15">
      <c r="A143" s="51"/>
      <c r="B143" s="51"/>
      <c r="C143" s="46"/>
      <c r="D143" s="50"/>
      <c r="E143" s="50"/>
      <c r="F143" s="53"/>
      <c r="G143" s="53"/>
    </row>
    <row r="144" spans="1:7" ht="15">
      <c r="A144" s="56" t="s">
        <v>130</v>
      </c>
      <c r="B144" s="51"/>
      <c r="C144" s="46"/>
      <c r="D144" s="50"/>
      <c r="E144" s="50"/>
      <c r="F144" s="53"/>
      <c r="G144" s="53"/>
    </row>
    <row r="145" spans="1:7" ht="15">
      <c r="A145" s="51" t="s">
        <v>413</v>
      </c>
      <c r="B145" s="51" t="s">
        <v>419</v>
      </c>
      <c r="C145" s="59" t="s">
        <v>397</v>
      </c>
      <c r="D145" s="59">
        <v>20</v>
      </c>
      <c r="E145" s="59">
        <v>148</v>
      </c>
      <c r="F145" s="59">
        <v>14</v>
      </c>
      <c r="G145" s="59">
        <v>62</v>
      </c>
    </row>
    <row r="146" spans="1:7" ht="15">
      <c r="A146" s="51"/>
      <c r="B146" s="51"/>
      <c r="C146" s="55"/>
      <c r="D146" s="55"/>
      <c r="E146" s="55"/>
      <c r="F146" s="55"/>
      <c r="G146" s="55"/>
    </row>
    <row r="147" spans="1:11" ht="15" customHeight="1">
      <c r="A147" s="240" t="s">
        <v>460</v>
      </c>
      <c r="B147" s="240"/>
      <c r="C147" s="240"/>
      <c r="D147" s="240"/>
      <c r="E147" s="240"/>
      <c r="F147" s="240"/>
      <c r="G147" s="240"/>
      <c r="H147" s="60"/>
      <c r="I147" s="60"/>
      <c r="J147" s="60"/>
      <c r="K147" s="60"/>
    </row>
    <row r="148" spans="1:7" ht="15">
      <c r="A148" s="51"/>
      <c r="B148" s="51"/>
      <c r="C148" s="55"/>
      <c r="D148" s="55"/>
      <c r="E148" s="55"/>
      <c r="F148" s="55"/>
      <c r="G148" s="55"/>
    </row>
    <row r="149" spans="1:7" ht="15">
      <c r="A149" s="51"/>
      <c r="B149" s="51"/>
      <c r="C149" s="55"/>
      <c r="D149" s="55"/>
      <c r="E149" s="55"/>
      <c r="F149" s="55"/>
      <c r="G149" s="55"/>
    </row>
  </sheetData>
  <sheetProtection/>
  <mergeCells count="5">
    <mergeCell ref="A1:F1"/>
    <mergeCell ref="A4:C4"/>
    <mergeCell ref="D4:D5"/>
    <mergeCell ref="E4:G4"/>
    <mergeCell ref="A147:G147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M23" sqref="M23"/>
    </sheetView>
  </sheetViews>
  <sheetFormatPr defaultColWidth="9.140625" defaultRowHeight="12.75"/>
  <cols>
    <col min="1" max="1" width="29.8515625" style="29" customWidth="1"/>
    <col min="2" max="2" width="6.8515625" style="29" bestFit="1" customWidth="1"/>
    <col min="3" max="3" width="5.140625" style="29" bestFit="1" customWidth="1"/>
    <col min="4" max="4" width="9.28125" style="29" bestFit="1" customWidth="1"/>
    <col min="5" max="5" width="5.421875" style="29" bestFit="1" customWidth="1"/>
    <col min="6" max="6" width="4.8515625" style="29" bestFit="1" customWidth="1"/>
    <col min="7" max="7" width="8.421875" style="29" bestFit="1" customWidth="1"/>
    <col min="8" max="8" width="5.7109375" style="29" bestFit="1" customWidth="1"/>
    <col min="9" max="9" width="5.421875" style="29" bestFit="1" customWidth="1"/>
    <col min="10" max="10" width="4.28125" style="29" bestFit="1" customWidth="1"/>
    <col min="11" max="11" width="8.28125" style="29" bestFit="1" customWidth="1"/>
    <col min="12" max="12" width="9.7109375" style="29" bestFit="1" customWidth="1"/>
    <col min="13" max="13" width="10.28125" style="29" bestFit="1" customWidth="1"/>
    <col min="14" max="14" width="8.8515625" style="29" bestFit="1" customWidth="1"/>
    <col min="15" max="15" width="5.28125" style="29" bestFit="1" customWidth="1"/>
    <col min="16" max="16" width="7.7109375" style="29" bestFit="1" customWidth="1"/>
    <col min="17" max="17" width="4.00390625" style="29" bestFit="1" customWidth="1"/>
    <col min="18" max="18" width="4.28125" style="29" bestFit="1" customWidth="1"/>
    <col min="19" max="19" width="6.421875" style="29" bestFit="1" customWidth="1"/>
    <col min="20" max="20" width="6.140625" style="29" bestFit="1" customWidth="1"/>
    <col min="21" max="21" width="6.57421875" style="29" bestFit="1" customWidth="1"/>
    <col min="22" max="22" width="5.421875" style="29" bestFit="1" customWidth="1"/>
    <col min="23" max="23" width="8.28125" style="29" customWidth="1"/>
    <col min="24" max="24" width="7.8515625" style="29" bestFit="1" customWidth="1"/>
    <col min="25" max="16384" width="9.140625" style="29" customWidth="1"/>
  </cols>
  <sheetData>
    <row r="1" spans="1:14" ht="15">
      <c r="A1" s="241" t="s">
        <v>371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8"/>
      <c r="M1" s="28"/>
      <c r="N1" s="28"/>
    </row>
    <row r="2" spans="1:14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>
      <c r="A3" s="30">
        <v>2009</v>
      </c>
      <c r="B3" s="31"/>
      <c r="C3" s="31"/>
      <c r="D3" s="31"/>
      <c r="E3" s="31"/>
      <c r="F3" s="31"/>
      <c r="G3" s="31"/>
      <c r="H3" s="31"/>
      <c r="I3" s="31"/>
      <c r="K3" s="31"/>
      <c r="L3" s="31"/>
      <c r="M3" s="31"/>
      <c r="N3" s="28"/>
    </row>
    <row r="4" spans="1:24" ht="14.25" customHeight="1">
      <c r="A4" s="242" t="s">
        <v>372</v>
      </c>
      <c r="B4" s="243" t="s">
        <v>373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5"/>
    </row>
    <row r="5" spans="1:24" ht="30" customHeight="1">
      <c r="A5" s="242"/>
      <c r="B5" s="225" t="s">
        <v>104</v>
      </c>
      <c r="C5" s="225" t="s">
        <v>127</v>
      </c>
      <c r="D5" s="225" t="s">
        <v>105</v>
      </c>
      <c r="E5" s="225" t="s">
        <v>106</v>
      </c>
      <c r="F5" s="225" t="s">
        <v>107</v>
      </c>
      <c r="G5" s="225" t="s">
        <v>650</v>
      </c>
      <c r="H5" s="225" t="s">
        <v>374</v>
      </c>
      <c r="I5" s="225" t="s">
        <v>112</v>
      </c>
      <c r="J5" s="225" t="s">
        <v>375</v>
      </c>
      <c r="K5" s="225" t="s">
        <v>74</v>
      </c>
      <c r="L5" s="225" t="s">
        <v>376</v>
      </c>
      <c r="M5" s="225" t="s">
        <v>117</v>
      </c>
      <c r="N5" s="225" t="s">
        <v>116</v>
      </c>
      <c r="O5" s="260" t="s">
        <v>119</v>
      </c>
      <c r="P5" s="260" t="s">
        <v>122</v>
      </c>
      <c r="Q5" s="225" t="s">
        <v>120</v>
      </c>
      <c r="R5" s="260" t="s">
        <v>377</v>
      </c>
      <c r="S5" s="260" t="s">
        <v>2</v>
      </c>
      <c r="T5" s="260" t="s">
        <v>124</v>
      </c>
      <c r="U5" s="260" t="s">
        <v>126</v>
      </c>
      <c r="V5" s="260" t="s">
        <v>123</v>
      </c>
      <c r="W5" s="260" t="s">
        <v>129</v>
      </c>
      <c r="X5" s="260" t="s">
        <v>130</v>
      </c>
    </row>
    <row r="6" spans="1:24" ht="12.75" customHeight="1">
      <c r="A6" s="32" t="s">
        <v>378</v>
      </c>
      <c r="B6" s="198">
        <v>4</v>
      </c>
      <c r="C6" s="198">
        <v>41</v>
      </c>
      <c r="D6" s="198">
        <v>13</v>
      </c>
      <c r="E6" s="198">
        <v>189</v>
      </c>
      <c r="F6" s="199">
        <v>12</v>
      </c>
      <c r="G6" s="199">
        <v>1432</v>
      </c>
      <c r="H6" s="200">
        <v>2</v>
      </c>
      <c r="I6" s="201">
        <v>12</v>
      </c>
      <c r="J6" s="202">
        <v>29</v>
      </c>
      <c r="K6" s="198">
        <v>165</v>
      </c>
      <c r="L6" s="203">
        <v>34</v>
      </c>
      <c r="M6" s="198">
        <v>83</v>
      </c>
      <c r="N6" s="198">
        <v>11</v>
      </c>
      <c r="O6" s="199">
        <v>6</v>
      </c>
      <c r="P6" s="199">
        <v>30</v>
      </c>
      <c r="Q6" s="199">
        <v>14</v>
      </c>
      <c r="R6" s="199">
        <v>22</v>
      </c>
      <c r="S6" s="199">
        <v>1976</v>
      </c>
      <c r="T6" s="199">
        <v>10</v>
      </c>
      <c r="U6" s="199">
        <v>47</v>
      </c>
      <c r="V6" s="199">
        <v>298</v>
      </c>
      <c r="W6" s="199">
        <v>65</v>
      </c>
      <c r="X6" s="199">
        <v>222</v>
      </c>
    </row>
    <row r="7" spans="1:24" ht="12.75" customHeight="1">
      <c r="A7" s="33" t="s">
        <v>379</v>
      </c>
      <c r="B7" s="198">
        <v>0</v>
      </c>
      <c r="C7" s="198">
        <v>0</v>
      </c>
      <c r="D7" s="198">
        <v>0</v>
      </c>
      <c r="E7" s="198">
        <v>0</v>
      </c>
      <c r="F7" s="199">
        <v>5</v>
      </c>
      <c r="G7" s="199">
        <v>0</v>
      </c>
      <c r="H7" s="200">
        <v>0</v>
      </c>
      <c r="I7" s="201">
        <v>0</v>
      </c>
      <c r="J7" s="202">
        <v>0</v>
      </c>
      <c r="K7" s="198">
        <v>0</v>
      </c>
      <c r="L7" s="203">
        <v>0</v>
      </c>
      <c r="M7" s="198">
        <v>5</v>
      </c>
      <c r="N7" s="198">
        <v>0</v>
      </c>
      <c r="O7" s="199">
        <v>0</v>
      </c>
      <c r="P7" s="199">
        <v>0</v>
      </c>
      <c r="Q7" s="199">
        <v>0</v>
      </c>
      <c r="R7" s="199">
        <v>8</v>
      </c>
      <c r="S7" s="199">
        <v>40</v>
      </c>
      <c r="T7" s="199">
        <v>0</v>
      </c>
      <c r="U7" s="199">
        <v>16</v>
      </c>
      <c r="V7" s="199">
        <v>0</v>
      </c>
      <c r="W7" s="199">
        <v>41</v>
      </c>
      <c r="X7" s="199">
        <v>0</v>
      </c>
    </row>
    <row r="8" spans="1:24" ht="12.75" customHeight="1">
      <c r="A8" s="33" t="s">
        <v>380</v>
      </c>
      <c r="B8" s="198">
        <v>0</v>
      </c>
      <c r="C8" s="198">
        <v>0</v>
      </c>
      <c r="D8" s="198">
        <v>10</v>
      </c>
      <c r="E8" s="198">
        <v>255</v>
      </c>
      <c r="F8" s="199">
        <v>0</v>
      </c>
      <c r="G8" s="199">
        <v>3007</v>
      </c>
      <c r="H8" s="200">
        <v>0</v>
      </c>
      <c r="I8" s="201">
        <v>6</v>
      </c>
      <c r="J8" s="202">
        <v>0</v>
      </c>
      <c r="K8" s="198">
        <v>227</v>
      </c>
      <c r="L8" s="203">
        <v>36</v>
      </c>
      <c r="M8" s="198">
        <v>43</v>
      </c>
      <c r="N8" s="198">
        <v>16</v>
      </c>
      <c r="O8" s="199">
        <v>2</v>
      </c>
      <c r="P8" s="199">
        <v>0</v>
      </c>
      <c r="Q8" s="199">
        <v>0</v>
      </c>
      <c r="R8" s="199">
        <v>2</v>
      </c>
      <c r="S8" s="199">
        <v>4794</v>
      </c>
      <c r="T8" s="199">
        <v>0</v>
      </c>
      <c r="U8" s="199">
        <v>24</v>
      </c>
      <c r="V8" s="199">
        <v>307</v>
      </c>
      <c r="W8" s="199">
        <v>0</v>
      </c>
      <c r="X8" s="199">
        <v>428</v>
      </c>
    </row>
    <row r="9" spans="1:24" ht="12.75" customHeight="1">
      <c r="A9" s="33" t="s">
        <v>381</v>
      </c>
      <c r="B9" s="198">
        <v>4</v>
      </c>
      <c r="C9" s="198">
        <v>44</v>
      </c>
      <c r="D9" s="198">
        <v>5</v>
      </c>
      <c r="E9" s="198">
        <v>93</v>
      </c>
      <c r="F9" s="199">
        <v>29</v>
      </c>
      <c r="G9" s="199">
        <v>2972</v>
      </c>
      <c r="H9" s="198">
        <v>1</v>
      </c>
      <c r="I9" s="201">
        <v>20</v>
      </c>
      <c r="J9" s="202">
        <v>29</v>
      </c>
      <c r="K9" s="198">
        <v>288</v>
      </c>
      <c r="L9" s="203">
        <v>53</v>
      </c>
      <c r="M9" s="198">
        <v>95</v>
      </c>
      <c r="N9" s="198">
        <v>7</v>
      </c>
      <c r="O9" s="199">
        <v>13</v>
      </c>
      <c r="P9" s="199">
        <v>0</v>
      </c>
      <c r="Q9" s="199">
        <v>7</v>
      </c>
      <c r="R9" s="199">
        <v>28</v>
      </c>
      <c r="S9" s="199">
        <v>2789</v>
      </c>
      <c r="T9" s="199">
        <v>22</v>
      </c>
      <c r="U9" s="199">
        <v>53</v>
      </c>
      <c r="V9" s="199">
        <v>264</v>
      </c>
      <c r="W9" s="199">
        <v>36</v>
      </c>
      <c r="X9" s="199">
        <v>208</v>
      </c>
    </row>
    <row r="10" spans="1:24" ht="12.75" customHeight="1">
      <c r="A10" s="33" t="s">
        <v>382</v>
      </c>
      <c r="B10" s="198">
        <v>0</v>
      </c>
      <c r="C10" s="198">
        <v>0</v>
      </c>
      <c r="D10" s="198">
        <v>4</v>
      </c>
      <c r="E10" s="198">
        <v>294</v>
      </c>
      <c r="F10" s="199">
        <v>3</v>
      </c>
      <c r="G10" s="199">
        <v>2380</v>
      </c>
      <c r="H10" s="198">
        <v>0</v>
      </c>
      <c r="I10" s="201">
        <v>14</v>
      </c>
      <c r="J10" s="202">
        <v>9</v>
      </c>
      <c r="K10" s="198">
        <v>520</v>
      </c>
      <c r="L10" s="203">
        <v>0</v>
      </c>
      <c r="M10" s="198">
        <v>181</v>
      </c>
      <c r="N10" s="198">
        <v>0</v>
      </c>
      <c r="O10" s="199">
        <v>0</v>
      </c>
      <c r="P10" s="199">
        <v>27</v>
      </c>
      <c r="Q10" s="199">
        <v>16</v>
      </c>
      <c r="R10" s="199">
        <v>6</v>
      </c>
      <c r="S10" s="199">
        <v>8832</v>
      </c>
      <c r="T10" s="199">
        <v>17</v>
      </c>
      <c r="U10" s="199">
        <v>0</v>
      </c>
      <c r="V10" s="199">
        <v>626</v>
      </c>
      <c r="W10" s="199">
        <v>0</v>
      </c>
      <c r="X10" s="199">
        <v>327</v>
      </c>
    </row>
    <row r="11" spans="1:24" ht="12.75" customHeight="1">
      <c r="A11" s="33" t="s">
        <v>383</v>
      </c>
      <c r="B11" s="198">
        <v>0</v>
      </c>
      <c r="C11" s="198">
        <v>0</v>
      </c>
      <c r="D11" s="198">
        <v>68</v>
      </c>
      <c r="E11" s="198">
        <v>685</v>
      </c>
      <c r="F11" s="199">
        <v>15</v>
      </c>
      <c r="G11" s="199">
        <v>8172</v>
      </c>
      <c r="H11" s="198">
        <v>4</v>
      </c>
      <c r="I11" s="201">
        <v>28</v>
      </c>
      <c r="J11" s="202">
        <v>46</v>
      </c>
      <c r="K11" s="198">
        <v>409</v>
      </c>
      <c r="L11" s="203">
        <v>0</v>
      </c>
      <c r="M11" s="198">
        <v>24</v>
      </c>
      <c r="N11" s="198">
        <v>10</v>
      </c>
      <c r="O11" s="199">
        <v>30</v>
      </c>
      <c r="P11" s="199">
        <v>44</v>
      </c>
      <c r="Q11" s="199">
        <v>0</v>
      </c>
      <c r="R11" s="199">
        <v>50</v>
      </c>
      <c r="S11" s="199">
        <v>3983</v>
      </c>
      <c r="T11" s="199">
        <v>12</v>
      </c>
      <c r="U11" s="199">
        <v>133</v>
      </c>
      <c r="V11" s="199">
        <v>386</v>
      </c>
      <c r="W11" s="199">
        <v>518</v>
      </c>
      <c r="X11" s="199">
        <v>294</v>
      </c>
    </row>
    <row r="12" spans="1:24" ht="15">
      <c r="A12" s="34" t="s">
        <v>126</v>
      </c>
      <c r="B12" s="200">
        <f>SUM(B6:B11)</f>
        <v>8</v>
      </c>
      <c r="C12" s="200">
        <f aca="true" t="shared" si="0" ref="C12:X12">SUM(C6:C11)</f>
        <v>85</v>
      </c>
      <c r="D12" s="200">
        <f t="shared" si="0"/>
        <v>100</v>
      </c>
      <c r="E12" s="200">
        <f t="shared" si="0"/>
        <v>1516</v>
      </c>
      <c r="F12" s="200">
        <f t="shared" si="0"/>
        <v>64</v>
      </c>
      <c r="G12" s="200">
        <f t="shared" si="0"/>
        <v>17963</v>
      </c>
      <c r="H12" s="200">
        <f t="shared" si="0"/>
        <v>7</v>
      </c>
      <c r="I12" s="200">
        <f t="shared" si="0"/>
        <v>80</v>
      </c>
      <c r="J12" s="200">
        <f t="shared" si="0"/>
        <v>113</v>
      </c>
      <c r="K12" s="200">
        <f t="shared" si="0"/>
        <v>1609</v>
      </c>
      <c r="L12" s="200">
        <f t="shared" si="0"/>
        <v>123</v>
      </c>
      <c r="M12" s="200">
        <f t="shared" si="0"/>
        <v>431</v>
      </c>
      <c r="N12" s="200">
        <f t="shared" si="0"/>
        <v>44</v>
      </c>
      <c r="O12" s="200">
        <f t="shared" si="0"/>
        <v>51</v>
      </c>
      <c r="P12" s="200">
        <f t="shared" si="0"/>
        <v>101</v>
      </c>
      <c r="Q12" s="200">
        <f t="shared" si="0"/>
        <v>37</v>
      </c>
      <c r="R12" s="200">
        <f t="shared" si="0"/>
        <v>116</v>
      </c>
      <c r="S12" s="200">
        <f t="shared" si="0"/>
        <v>22414</v>
      </c>
      <c r="T12" s="200">
        <f t="shared" si="0"/>
        <v>61</v>
      </c>
      <c r="U12" s="200">
        <f t="shared" si="0"/>
        <v>273</v>
      </c>
      <c r="V12" s="200">
        <f t="shared" si="0"/>
        <v>1881</v>
      </c>
      <c r="W12" s="200">
        <f t="shared" si="0"/>
        <v>660</v>
      </c>
      <c r="X12" s="200">
        <f t="shared" si="0"/>
        <v>1479</v>
      </c>
    </row>
    <row r="13" spans="1:12" ht="15">
      <c r="A13" s="246" t="s">
        <v>384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</row>
  </sheetData>
  <sheetProtection/>
  <mergeCells count="4">
    <mergeCell ref="A1:K1"/>
    <mergeCell ref="A4:A5"/>
    <mergeCell ref="B4:X4"/>
    <mergeCell ref="A13:L13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1.8515625" style="64" customWidth="1"/>
    <col min="2" max="10" width="11.28125" style="64" customWidth="1"/>
    <col min="11" max="11" width="11.57421875" style="64" bestFit="1" customWidth="1"/>
    <col min="12" max="16384" width="9.140625" style="64" customWidth="1"/>
  </cols>
  <sheetData>
    <row r="1" spans="1:10" ht="15">
      <c r="A1" s="247" t="s">
        <v>487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">
      <c r="A2" s="247" t="s">
        <v>486</v>
      </c>
      <c r="B2" s="247"/>
      <c r="C2" s="247"/>
      <c r="D2" s="247"/>
      <c r="E2" s="247"/>
      <c r="F2" s="247"/>
      <c r="G2" s="247"/>
      <c r="H2" s="247"/>
      <c r="I2" s="247"/>
      <c r="J2" s="247"/>
    </row>
    <row r="4" spans="1:10" ht="15">
      <c r="A4" s="177"/>
      <c r="B4" s="178">
        <v>2001</v>
      </c>
      <c r="C4" s="178">
        <v>2002</v>
      </c>
      <c r="D4" s="178">
        <v>2003</v>
      </c>
      <c r="E4" s="178">
        <v>2004</v>
      </c>
      <c r="F4" s="178">
        <v>2005</v>
      </c>
      <c r="G4" s="178">
        <v>2006</v>
      </c>
      <c r="H4" s="178">
        <v>2007</v>
      </c>
      <c r="I4" s="178">
        <v>2008</v>
      </c>
      <c r="J4" s="178">
        <v>2009</v>
      </c>
    </row>
    <row r="5" spans="1:20" ht="15">
      <c r="A5" s="177" t="s">
        <v>104</v>
      </c>
      <c r="B5" s="175">
        <v>6782</v>
      </c>
      <c r="C5" s="175">
        <v>9133</v>
      </c>
      <c r="D5" s="175">
        <v>7474</v>
      </c>
      <c r="E5" s="175">
        <v>4649</v>
      </c>
      <c r="F5" s="175">
        <v>4369</v>
      </c>
      <c r="G5" s="175">
        <v>7798</v>
      </c>
      <c r="H5" s="175">
        <v>4914</v>
      </c>
      <c r="I5" s="175">
        <v>3010</v>
      </c>
      <c r="J5" s="175">
        <v>3223</v>
      </c>
      <c r="L5" s="67"/>
      <c r="M5" s="67"/>
      <c r="N5" s="67"/>
      <c r="O5" s="67"/>
      <c r="P5" s="67"/>
      <c r="Q5" s="67"/>
      <c r="R5" s="67"/>
      <c r="S5" s="67"/>
      <c r="T5" s="67"/>
    </row>
    <row r="6" spans="1:20" ht="15">
      <c r="A6" s="177" t="s">
        <v>105</v>
      </c>
      <c r="B6" s="175">
        <v>0</v>
      </c>
      <c r="C6" s="175">
        <v>0</v>
      </c>
      <c r="D6" s="175">
        <v>0</v>
      </c>
      <c r="E6" s="175">
        <v>0</v>
      </c>
      <c r="F6" s="175">
        <v>0</v>
      </c>
      <c r="G6" s="175">
        <v>3115</v>
      </c>
      <c r="H6" s="175">
        <v>29488</v>
      </c>
      <c r="I6" s="175">
        <v>63765</v>
      </c>
      <c r="J6" s="175">
        <v>56581</v>
      </c>
      <c r="L6" s="67"/>
      <c r="M6" s="67"/>
      <c r="N6" s="67"/>
      <c r="O6" s="67"/>
      <c r="P6" s="67"/>
      <c r="Q6" s="67"/>
      <c r="R6" s="67"/>
      <c r="S6" s="67"/>
      <c r="T6" s="67"/>
    </row>
    <row r="7" spans="1:20" ht="15">
      <c r="A7" s="177" t="s">
        <v>475</v>
      </c>
      <c r="B7" s="175">
        <v>0</v>
      </c>
      <c r="C7" s="175">
        <v>0</v>
      </c>
      <c r="D7" s="175">
        <v>0</v>
      </c>
      <c r="E7" s="175">
        <v>647</v>
      </c>
      <c r="F7" s="175">
        <v>9965</v>
      </c>
      <c r="G7" s="175">
        <v>0</v>
      </c>
      <c r="H7" s="175">
        <v>0</v>
      </c>
      <c r="I7" s="175">
        <v>0</v>
      </c>
      <c r="J7" s="175">
        <v>0</v>
      </c>
      <c r="L7" s="67"/>
      <c r="M7" s="67"/>
      <c r="N7" s="67"/>
      <c r="O7" s="67"/>
      <c r="P7" s="67"/>
      <c r="Q7" s="67"/>
      <c r="R7" s="67"/>
      <c r="S7" s="67"/>
      <c r="T7" s="67"/>
    </row>
    <row r="8" spans="1:20" ht="15">
      <c r="A8" s="177" t="s">
        <v>115</v>
      </c>
      <c r="B8" s="175">
        <v>0</v>
      </c>
      <c r="C8" s="175">
        <v>0</v>
      </c>
      <c r="D8" s="175">
        <v>105423</v>
      </c>
      <c r="E8" s="175">
        <v>190733</v>
      </c>
      <c r="F8" s="175">
        <v>229963</v>
      </c>
      <c r="G8" s="175">
        <v>709557</v>
      </c>
      <c r="H8" s="175">
        <v>1205335</v>
      </c>
      <c r="I8" s="175">
        <v>1471789</v>
      </c>
      <c r="J8" s="175">
        <v>1699782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ht="15">
      <c r="A9" s="177" t="s">
        <v>106</v>
      </c>
      <c r="B9" s="175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10286</v>
      </c>
      <c r="J9" s="175">
        <v>1778684</v>
      </c>
      <c r="L9" s="67"/>
      <c r="M9" s="67"/>
      <c r="N9" s="67"/>
      <c r="O9" s="67"/>
      <c r="P9" s="67"/>
      <c r="Q9" s="67"/>
      <c r="R9" s="67"/>
      <c r="S9" s="67"/>
      <c r="T9" s="67"/>
    </row>
    <row r="10" spans="1:20" ht="15">
      <c r="A10" s="177" t="s">
        <v>108</v>
      </c>
      <c r="B10" s="175">
        <v>0</v>
      </c>
      <c r="C10" s="175">
        <v>0</v>
      </c>
      <c r="D10" s="175">
        <v>0</v>
      </c>
      <c r="E10" s="175">
        <v>0</v>
      </c>
      <c r="F10" s="175">
        <v>216370</v>
      </c>
      <c r="G10" s="175">
        <v>1336965</v>
      </c>
      <c r="H10" s="175">
        <v>1120988</v>
      </c>
      <c r="I10" s="175">
        <v>0</v>
      </c>
      <c r="J10" s="175">
        <v>1757</v>
      </c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">
      <c r="A11" s="177" t="s">
        <v>128</v>
      </c>
      <c r="B11" s="175">
        <v>0</v>
      </c>
      <c r="C11" s="175">
        <v>0</v>
      </c>
      <c r="D11" s="175">
        <v>0</v>
      </c>
      <c r="E11" s="175">
        <v>0</v>
      </c>
      <c r="F11" s="175">
        <v>43779</v>
      </c>
      <c r="G11" s="175">
        <v>32437</v>
      </c>
      <c r="H11" s="175">
        <v>0</v>
      </c>
      <c r="I11" s="175">
        <v>0</v>
      </c>
      <c r="J11" s="175">
        <v>3662</v>
      </c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5">
      <c r="A12" s="177" t="s">
        <v>110</v>
      </c>
      <c r="B12" s="175">
        <v>1645081</v>
      </c>
      <c r="C12" s="175">
        <v>3979237</v>
      </c>
      <c r="D12" s="175">
        <v>6061514</v>
      </c>
      <c r="E12" s="175">
        <v>7473898</v>
      </c>
      <c r="F12" s="175">
        <v>11507190</v>
      </c>
      <c r="G12" s="175">
        <v>16068430</v>
      </c>
      <c r="H12" s="175">
        <v>20235530</v>
      </c>
      <c r="I12" s="175">
        <v>19846380</v>
      </c>
      <c r="J12" s="175">
        <v>26358409</v>
      </c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15">
      <c r="A13" s="177" t="s">
        <v>476</v>
      </c>
      <c r="B13" s="175">
        <v>226184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L13" s="67"/>
      <c r="M13" s="67"/>
      <c r="N13" s="67"/>
      <c r="O13" s="67"/>
      <c r="P13" s="67"/>
      <c r="Q13" s="67"/>
      <c r="R13" s="67"/>
      <c r="S13" s="67"/>
      <c r="T13" s="67"/>
    </row>
    <row r="14" spans="1:20" ht="15">
      <c r="A14" s="177" t="s">
        <v>111</v>
      </c>
      <c r="B14" s="175">
        <v>0</v>
      </c>
      <c r="C14" s="175">
        <v>0</v>
      </c>
      <c r="D14" s="175">
        <v>0</v>
      </c>
      <c r="E14" s="175">
        <v>0</v>
      </c>
      <c r="F14" s="175">
        <v>5115</v>
      </c>
      <c r="G14" s="175">
        <v>341</v>
      </c>
      <c r="H14" s="175">
        <v>126</v>
      </c>
      <c r="I14" s="175">
        <v>0</v>
      </c>
      <c r="J14" s="175">
        <v>0</v>
      </c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5">
      <c r="A15" s="177" t="s">
        <v>112</v>
      </c>
      <c r="B15" s="175">
        <v>65313</v>
      </c>
      <c r="C15" s="175">
        <v>58943</v>
      </c>
      <c r="D15" s="175">
        <v>60253</v>
      </c>
      <c r="E15" s="175">
        <v>48977</v>
      </c>
      <c r="F15" s="175">
        <v>61261</v>
      </c>
      <c r="G15" s="175">
        <v>52984</v>
      </c>
      <c r="H15" s="175">
        <v>35225</v>
      </c>
      <c r="I15" s="175">
        <v>56494</v>
      </c>
      <c r="J15" s="175">
        <v>37058</v>
      </c>
      <c r="L15" s="67"/>
      <c r="M15" s="67"/>
      <c r="N15" s="67"/>
      <c r="O15" s="67"/>
      <c r="P15" s="67"/>
      <c r="Q15" s="67"/>
      <c r="R15" s="67"/>
      <c r="S15" s="67"/>
      <c r="T15" s="67"/>
    </row>
    <row r="16" spans="1:20" ht="15">
      <c r="A16" s="177" t="s">
        <v>114</v>
      </c>
      <c r="B16" s="175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16964</v>
      </c>
      <c r="H16" s="175">
        <v>41267</v>
      </c>
      <c r="I16" s="175">
        <v>77235</v>
      </c>
      <c r="J16" s="175">
        <v>110904</v>
      </c>
      <c r="L16" s="67"/>
      <c r="M16" s="67"/>
      <c r="N16" s="67"/>
      <c r="O16" s="67"/>
      <c r="P16" s="67"/>
      <c r="Q16" s="67"/>
      <c r="R16" s="67"/>
      <c r="S16" s="67"/>
      <c r="T16" s="67"/>
    </row>
    <row r="17" spans="1:20" ht="15">
      <c r="A17" s="177" t="s">
        <v>132</v>
      </c>
      <c r="B17" s="175">
        <v>1322394</v>
      </c>
      <c r="C17" s="175">
        <v>1252594</v>
      </c>
      <c r="D17" s="175">
        <v>399312</v>
      </c>
      <c r="E17" s="175">
        <v>233477</v>
      </c>
      <c r="F17" s="175">
        <v>47921</v>
      </c>
      <c r="G17" s="175">
        <v>5522</v>
      </c>
      <c r="H17" s="175">
        <v>0</v>
      </c>
      <c r="I17" s="175">
        <v>0</v>
      </c>
      <c r="J17" s="175">
        <v>0</v>
      </c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>
      <c r="A18" s="177" t="s">
        <v>118</v>
      </c>
      <c r="B18" s="175">
        <v>248858</v>
      </c>
      <c r="C18" s="175">
        <v>225555</v>
      </c>
      <c r="D18" s="175">
        <v>173664</v>
      </c>
      <c r="E18" s="175">
        <v>182354</v>
      </c>
      <c r="F18" s="175">
        <v>187839</v>
      </c>
      <c r="G18" s="175">
        <v>175855</v>
      </c>
      <c r="H18" s="175">
        <v>237933</v>
      </c>
      <c r="I18" s="175">
        <v>205454</v>
      </c>
      <c r="J18" s="175">
        <v>184795</v>
      </c>
      <c r="L18" s="67"/>
      <c r="M18" s="67"/>
      <c r="N18" s="67"/>
      <c r="O18" s="67"/>
      <c r="P18" s="67"/>
      <c r="Q18" s="67"/>
      <c r="R18" s="67"/>
      <c r="S18" s="67"/>
      <c r="T18" s="67"/>
    </row>
    <row r="19" spans="1:20" ht="15">
      <c r="A19" s="177" t="s">
        <v>117</v>
      </c>
      <c r="B19" s="175">
        <v>29285</v>
      </c>
      <c r="C19" s="175">
        <v>3169</v>
      </c>
      <c r="D19" s="175">
        <v>0</v>
      </c>
      <c r="E19" s="175">
        <v>22172</v>
      </c>
      <c r="F19" s="175">
        <v>36798</v>
      </c>
      <c r="G19" s="175">
        <v>80542</v>
      </c>
      <c r="H19" s="175">
        <v>75193</v>
      </c>
      <c r="I19" s="175">
        <v>146357</v>
      </c>
      <c r="J19" s="175">
        <v>373330</v>
      </c>
      <c r="L19" s="67"/>
      <c r="M19" s="67"/>
      <c r="N19" s="67"/>
      <c r="O19" s="67"/>
      <c r="P19" s="67"/>
      <c r="Q19" s="67"/>
      <c r="R19" s="67"/>
      <c r="S19" s="67"/>
      <c r="T19" s="67"/>
    </row>
    <row r="20" spans="1:20" ht="15">
      <c r="A20" s="177" t="s">
        <v>477</v>
      </c>
      <c r="B20" s="175">
        <v>139659</v>
      </c>
      <c r="C20" s="175">
        <v>52792</v>
      </c>
      <c r="D20" s="175">
        <v>42403</v>
      </c>
      <c r="E20" s="175">
        <v>38903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15">
      <c r="A21" s="177" t="s">
        <v>116</v>
      </c>
      <c r="B21" s="175">
        <v>0</v>
      </c>
      <c r="C21" s="175">
        <v>10548</v>
      </c>
      <c r="D21" s="175">
        <v>25939</v>
      </c>
      <c r="E21" s="175">
        <v>42294</v>
      </c>
      <c r="F21" s="175">
        <v>41021</v>
      </c>
      <c r="G21" s="175">
        <v>42982</v>
      </c>
      <c r="H21" s="175">
        <v>20421</v>
      </c>
      <c r="I21" s="175">
        <v>8817</v>
      </c>
      <c r="J21" s="175">
        <v>162</v>
      </c>
      <c r="L21" s="67"/>
      <c r="M21" s="67"/>
      <c r="N21" s="67"/>
      <c r="O21" s="67"/>
      <c r="P21" s="67"/>
      <c r="Q21" s="67"/>
      <c r="R21" s="67"/>
      <c r="S21" s="67"/>
      <c r="T21" s="67"/>
    </row>
    <row r="22" spans="1:20" ht="15">
      <c r="A22" s="177" t="s">
        <v>119</v>
      </c>
      <c r="B22" s="175">
        <v>131515</v>
      </c>
      <c r="C22" s="175">
        <v>132071</v>
      </c>
      <c r="D22" s="175">
        <v>138999</v>
      </c>
      <c r="E22" s="175">
        <v>222823</v>
      </c>
      <c r="F22" s="175">
        <v>268978</v>
      </c>
      <c r="G22" s="175">
        <v>279415</v>
      </c>
      <c r="H22" s="175">
        <v>214792</v>
      </c>
      <c r="I22" s="175">
        <v>79275</v>
      </c>
      <c r="J22" s="175">
        <v>11109</v>
      </c>
      <c r="L22" s="67"/>
      <c r="M22" s="67"/>
      <c r="N22" s="67"/>
      <c r="O22" s="67"/>
      <c r="P22" s="67"/>
      <c r="Q22" s="67"/>
      <c r="R22" s="67"/>
      <c r="S22" s="67"/>
      <c r="T22" s="67"/>
    </row>
    <row r="23" spans="1:20" ht="15">
      <c r="A23" s="177" t="s">
        <v>478</v>
      </c>
      <c r="B23" s="175">
        <v>3896280</v>
      </c>
      <c r="C23" s="175">
        <v>4016146</v>
      </c>
      <c r="D23" s="175">
        <v>924348</v>
      </c>
      <c r="E23" s="175">
        <v>351356</v>
      </c>
      <c r="F23" s="175">
        <v>222476</v>
      </c>
      <c r="G23" s="175">
        <v>37462</v>
      </c>
      <c r="H23" s="175">
        <v>0</v>
      </c>
      <c r="I23" s="175">
        <v>0</v>
      </c>
      <c r="J23" s="175">
        <v>0</v>
      </c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15">
      <c r="A24" s="177" t="s">
        <v>122</v>
      </c>
      <c r="B24" s="175">
        <v>0</v>
      </c>
      <c r="C24" s="175">
        <v>0</v>
      </c>
      <c r="D24" s="175">
        <v>0</v>
      </c>
      <c r="E24" s="175">
        <v>0</v>
      </c>
      <c r="F24" s="175">
        <v>0</v>
      </c>
      <c r="G24" s="175">
        <v>87</v>
      </c>
      <c r="H24" s="175">
        <v>20772</v>
      </c>
      <c r="I24" s="175">
        <v>25121</v>
      </c>
      <c r="J24" s="175">
        <v>26987</v>
      </c>
      <c r="L24" s="67"/>
      <c r="M24" s="67"/>
      <c r="N24" s="67"/>
      <c r="O24" s="67"/>
      <c r="P24" s="67"/>
      <c r="Q24" s="67"/>
      <c r="R24" s="67"/>
      <c r="S24" s="67"/>
      <c r="T24" s="67"/>
    </row>
    <row r="25" spans="1:20" ht="15">
      <c r="A25" s="177" t="s">
        <v>120</v>
      </c>
      <c r="B25" s="175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3493</v>
      </c>
      <c r="L25" s="67"/>
      <c r="M25" s="67"/>
      <c r="N25" s="67"/>
      <c r="O25" s="67"/>
      <c r="P25" s="67"/>
      <c r="Q25" s="67"/>
      <c r="R25" s="67"/>
      <c r="S25" s="67"/>
      <c r="T25" s="67"/>
    </row>
    <row r="26" spans="1:20" ht="15">
      <c r="A26" s="177" t="s">
        <v>125</v>
      </c>
      <c r="B26" s="175">
        <v>0</v>
      </c>
      <c r="C26" s="175">
        <v>0</v>
      </c>
      <c r="D26" s="175">
        <v>0</v>
      </c>
      <c r="E26" s="175">
        <v>0</v>
      </c>
      <c r="F26" s="175">
        <v>24551</v>
      </c>
      <c r="G26" s="175">
        <v>92027</v>
      </c>
      <c r="H26" s="175">
        <v>161475</v>
      </c>
      <c r="I26" s="175">
        <v>85299</v>
      </c>
      <c r="J26" s="175">
        <v>5792</v>
      </c>
      <c r="L26" s="67"/>
      <c r="M26" s="67"/>
      <c r="N26" s="67"/>
      <c r="O26" s="67"/>
      <c r="P26" s="67"/>
      <c r="Q26" s="67"/>
      <c r="R26" s="67"/>
      <c r="S26" s="67"/>
      <c r="T26" s="67"/>
    </row>
    <row r="27" spans="1:20" ht="15">
      <c r="A27" s="177" t="s">
        <v>2</v>
      </c>
      <c r="B27" s="175">
        <v>11358501</v>
      </c>
      <c r="C27" s="175">
        <v>12236984</v>
      </c>
      <c r="D27" s="175">
        <v>10388339</v>
      </c>
      <c r="E27" s="175">
        <v>12255713</v>
      </c>
      <c r="F27" s="175">
        <v>17109193</v>
      </c>
      <c r="G27" s="175">
        <v>21710365</v>
      </c>
      <c r="H27" s="175">
        <v>24508721</v>
      </c>
      <c r="I27" s="175">
        <v>27132115</v>
      </c>
      <c r="J27" s="175">
        <v>27733656</v>
      </c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177" t="s">
        <v>479</v>
      </c>
      <c r="B28" s="175">
        <v>82902</v>
      </c>
      <c r="C28" s="175">
        <v>71434</v>
      </c>
      <c r="D28" s="175">
        <v>68126</v>
      </c>
      <c r="E28" s="175">
        <v>14892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177" t="s">
        <v>124</v>
      </c>
      <c r="B29" s="175">
        <v>0</v>
      </c>
      <c r="C29" s="175">
        <v>0</v>
      </c>
      <c r="D29" s="175">
        <v>0</v>
      </c>
      <c r="E29" s="175">
        <v>0</v>
      </c>
      <c r="F29" s="175">
        <v>11722</v>
      </c>
      <c r="G29" s="175">
        <v>18011</v>
      </c>
      <c r="H29" s="175">
        <v>14929</v>
      </c>
      <c r="I29" s="175">
        <v>17388</v>
      </c>
      <c r="J29" s="175">
        <v>19620</v>
      </c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>
      <c r="A30" s="177" t="s">
        <v>126</v>
      </c>
      <c r="B30" s="175">
        <v>68311</v>
      </c>
      <c r="C30" s="175">
        <v>167121</v>
      </c>
      <c r="D30" s="175">
        <v>290018</v>
      </c>
      <c r="E30" s="175">
        <v>280015</v>
      </c>
      <c r="F30" s="175">
        <v>559795</v>
      </c>
      <c r="G30" s="175">
        <v>633078</v>
      </c>
      <c r="H30" s="175">
        <v>721100</v>
      </c>
      <c r="I30" s="175">
        <v>146338</v>
      </c>
      <c r="J30" s="175">
        <v>132426</v>
      </c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177" t="s">
        <v>480</v>
      </c>
      <c r="B31" s="175">
        <v>1708397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6">
        <v>0</v>
      </c>
      <c r="J31" s="176">
        <v>0</v>
      </c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5">
      <c r="A32" s="177" t="s">
        <v>481</v>
      </c>
      <c r="B32" s="175">
        <v>1499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6">
        <v>0</v>
      </c>
      <c r="J32" s="176">
        <v>0</v>
      </c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5">
      <c r="A33" s="177" t="s">
        <v>123</v>
      </c>
      <c r="B33" s="175">
        <v>80198</v>
      </c>
      <c r="C33" s="175">
        <v>79256</v>
      </c>
      <c r="D33" s="175">
        <v>139637</v>
      </c>
      <c r="E33" s="175">
        <v>168318</v>
      </c>
      <c r="F33" s="175">
        <v>259679</v>
      </c>
      <c r="G33" s="175">
        <v>298649</v>
      </c>
      <c r="H33" s="175">
        <v>432771</v>
      </c>
      <c r="I33" s="176">
        <v>1428373</v>
      </c>
      <c r="J33" s="176">
        <v>1991640</v>
      </c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5">
      <c r="A34" s="177" t="s">
        <v>482</v>
      </c>
      <c r="B34" s="175">
        <v>11055005</v>
      </c>
      <c r="C34" s="175">
        <v>10256069</v>
      </c>
      <c r="D34" s="175">
        <v>11519377</v>
      </c>
      <c r="E34" s="175">
        <v>12823465</v>
      </c>
      <c r="F34" s="175">
        <v>13284429</v>
      </c>
      <c r="G34" s="175">
        <v>5909590</v>
      </c>
      <c r="H34" s="175">
        <v>2118</v>
      </c>
      <c r="I34" s="176">
        <v>0</v>
      </c>
      <c r="J34" s="176">
        <v>0</v>
      </c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>
      <c r="A35" s="177" t="s">
        <v>483</v>
      </c>
      <c r="B35" s="175">
        <v>3948393</v>
      </c>
      <c r="C35" s="175">
        <v>3360222</v>
      </c>
      <c r="D35" s="175">
        <v>3082319</v>
      </c>
      <c r="E35" s="175">
        <v>2481815</v>
      </c>
      <c r="F35" s="175">
        <v>0</v>
      </c>
      <c r="G35" s="175">
        <v>0</v>
      </c>
      <c r="H35" s="175">
        <v>0</v>
      </c>
      <c r="I35" s="176">
        <v>0</v>
      </c>
      <c r="J35" s="176">
        <v>0</v>
      </c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5">
      <c r="A36" s="177" t="s">
        <v>484</v>
      </c>
      <c r="B36" s="175">
        <v>0</v>
      </c>
      <c r="C36" s="175">
        <v>0</v>
      </c>
      <c r="D36" s="175">
        <v>0</v>
      </c>
      <c r="E36" s="175">
        <v>0</v>
      </c>
      <c r="F36" s="175">
        <v>0</v>
      </c>
      <c r="G36" s="175">
        <v>135498</v>
      </c>
      <c r="H36" s="175">
        <v>2741071</v>
      </c>
      <c r="I36" s="176">
        <v>4198855</v>
      </c>
      <c r="J36" s="176">
        <v>0</v>
      </c>
      <c r="L36" s="67"/>
      <c r="M36" s="67"/>
      <c r="N36" s="67"/>
      <c r="O36" s="67"/>
      <c r="P36" s="67"/>
      <c r="Q36" s="67"/>
      <c r="R36" s="67"/>
      <c r="S36" s="67"/>
      <c r="T36" s="67"/>
    </row>
    <row r="37" spans="1:20" ht="15">
      <c r="A37" s="177" t="s">
        <v>130</v>
      </c>
      <c r="B37" s="175">
        <v>0</v>
      </c>
      <c r="C37" s="175">
        <v>0</v>
      </c>
      <c r="D37" s="175">
        <v>0</v>
      </c>
      <c r="E37" s="175">
        <v>0</v>
      </c>
      <c r="F37" s="175">
        <v>45683</v>
      </c>
      <c r="G37" s="175">
        <v>118405</v>
      </c>
      <c r="H37" s="175">
        <v>320095</v>
      </c>
      <c r="I37" s="176">
        <v>974149</v>
      </c>
      <c r="J37" s="176">
        <v>2318579</v>
      </c>
      <c r="L37" s="67"/>
      <c r="M37" s="67"/>
      <c r="N37" s="67"/>
      <c r="O37" s="67"/>
      <c r="P37" s="67"/>
      <c r="Q37" s="67"/>
      <c r="R37" s="67"/>
      <c r="S37" s="67"/>
      <c r="T37" s="67"/>
    </row>
  </sheetData>
  <sheetProtection/>
  <mergeCells count="2">
    <mergeCell ref="A1:J1"/>
    <mergeCell ref="A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32.140625" style="64" customWidth="1"/>
    <col min="2" max="10" width="12.8515625" style="68" customWidth="1"/>
    <col min="11" max="11" width="10.140625" style="64" bestFit="1" customWidth="1"/>
    <col min="12" max="16384" width="9.140625" style="64" customWidth="1"/>
  </cols>
  <sheetData>
    <row r="1" spans="1:10" ht="15">
      <c r="A1" s="247" t="s">
        <v>487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15">
      <c r="A2" s="247" t="s">
        <v>474</v>
      </c>
      <c r="B2" s="247"/>
      <c r="C2" s="247"/>
      <c r="D2" s="247"/>
      <c r="E2" s="247"/>
      <c r="F2" s="247"/>
      <c r="G2" s="247"/>
      <c r="H2" s="247"/>
      <c r="I2" s="247"/>
      <c r="J2" s="247"/>
    </row>
    <row r="3" ht="10.5" customHeight="1"/>
    <row r="4" spans="1:10" ht="15">
      <c r="A4" s="177"/>
      <c r="B4" s="178">
        <v>2001</v>
      </c>
      <c r="C4" s="178">
        <v>2002</v>
      </c>
      <c r="D4" s="178">
        <v>2003</v>
      </c>
      <c r="E4" s="178">
        <v>2004</v>
      </c>
      <c r="F4" s="178">
        <v>2005</v>
      </c>
      <c r="G4" s="178">
        <v>2006</v>
      </c>
      <c r="H4" s="178">
        <v>2007</v>
      </c>
      <c r="I4" s="178">
        <v>2008</v>
      </c>
      <c r="J4" s="178">
        <v>2009</v>
      </c>
    </row>
    <row r="5" spans="1:10" ht="15">
      <c r="A5" s="177" t="s">
        <v>104</v>
      </c>
      <c r="B5" s="179">
        <v>6782</v>
      </c>
      <c r="C5" s="179">
        <v>9133</v>
      </c>
      <c r="D5" s="179">
        <v>7474</v>
      </c>
      <c r="E5" s="179">
        <v>4649</v>
      </c>
      <c r="F5" s="179">
        <v>4369</v>
      </c>
      <c r="G5" s="179">
        <v>7798</v>
      </c>
      <c r="H5" s="179">
        <v>4914</v>
      </c>
      <c r="I5" s="179">
        <v>3010</v>
      </c>
      <c r="J5" s="179">
        <v>3223</v>
      </c>
    </row>
    <row r="6" spans="1:10" ht="15">
      <c r="A6" s="177" t="s">
        <v>105</v>
      </c>
      <c r="B6" s="179">
        <v>0</v>
      </c>
      <c r="C6" s="179">
        <v>0</v>
      </c>
      <c r="D6" s="179">
        <v>0</v>
      </c>
      <c r="E6" s="179">
        <v>0</v>
      </c>
      <c r="F6" s="179">
        <v>0</v>
      </c>
      <c r="G6" s="179">
        <v>3115</v>
      </c>
      <c r="H6" s="179">
        <v>29488</v>
      </c>
      <c r="I6" s="179">
        <v>63765</v>
      </c>
      <c r="J6" s="179">
        <v>56581</v>
      </c>
    </row>
    <row r="7" spans="1:10" ht="15">
      <c r="A7" s="177" t="s">
        <v>475</v>
      </c>
      <c r="B7" s="179">
        <v>0</v>
      </c>
      <c r="C7" s="179">
        <v>0</v>
      </c>
      <c r="D7" s="179">
        <v>0</v>
      </c>
      <c r="E7" s="179">
        <v>647</v>
      </c>
      <c r="F7" s="179">
        <v>9965</v>
      </c>
      <c r="G7" s="179">
        <v>0</v>
      </c>
      <c r="H7" s="179">
        <v>0</v>
      </c>
      <c r="I7" s="179">
        <v>0</v>
      </c>
      <c r="J7" s="179">
        <v>0</v>
      </c>
    </row>
    <row r="8" spans="1:10" ht="15">
      <c r="A8" s="177" t="s">
        <v>115</v>
      </c>
      <c r="B8" s="179">
        <v>0</v>
      </c>
      <c r="C8" s="179">
        <v>0</v>
      </c>
      <c r="D8" s="179">
        <v>105423</v>
      </c>
      <c r="E8" s="179">
        <v>190733</v>
      </c>
      <c r="F8" s="179">
        <v>229963</v>
      </c>
      <c r="G8" s="179">
        <v>709557</v>
      </c>
      <c r="H8" s="179">
        <v>1199107</v>
      </c>
      <c r="I8" s="179">
        <v>1443042</v>
      </c>
      <c r="J8" s="179">
        <v>1699782</v>
      </c>
    </row>
    <row r="9" spans="1:10" ht="15">
      <c r="A9" s="177" t="s">
        <v>106</v>
      </c>
      <c r="B9" s="179">
        <v>0</v>
      </c>
      <c r="C9" s="179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80">
        <v>10286</v>
      </c>
      <c r="J9" s="179">
        <v>1778684</v>
      </c>
    </row>
    <row r="10" spans="1:10" ht="15">
      <c r="A10" s="177" t="s">
        <v>108</v>
      </c>
      <c r="B10" s="179">
        <v>0</v>
      </c>
      <c r="C10" s="179">
        <v>0</v>
      </c>
      <c r="D10" s="179">
        <v>0</v>
      </c>
      <c r="E10" s="179">
        <v>0</v>
      </c>
      <c r="F10" s="179">
        <v>202878</v>
      </c>
      <c r="G10" s="179">
        <v>1236273</v>
      </c>
      <c r="H10" s="179">
        <v>1002520</v>
      </c>
      <c r="I10" s="179">
        <v>0</v>
      </c>
      <c r="J10" s="179">
        <v>1135</v>
      </c>
    </row>
    <row r="11" spans="1:10" ht="15">
      <c r="A11" s="177" t="s">
        <v>128</v>
      </c>
      <c r="B11" s="179">
        <v>0</v>
      </c>
      <c r="C11" s="179">
        <v>0</v>
      </c>
      <c r="D11" s="179">
        <v>0</v>
      </c>
      <c r="E11" s="179">
        <v>0</v>
      </c>
      <c r="F11" s="179">
        <v>43779</v>
      </c>
      <c r="G11" s="179">
        <v>32437</v>
      </c>
      <c r="H11" s="180">
        <v>0</v>
      </c>
      <c r="I11" s="180">
        <v>0</v>
      </c>
      <c r="J11" s="179">
        <v>3662</v>
      </c>
    </row>
    <row r="12" spans="1:11" ht="15">
      <c r="A12" s="177" t="s">
        <v>110</v>
      </c>
      <c r="B12" s="179">
        <v>1645081</v>
      </c>
      <c r="C12" s="179">
        <v>3979237</v>
      </c>
      <c r="D12" s="179">
        <v>6059060</v>
      </c>
      <c r="E12" s="179">
        <v>7466094</v>
      </c>
      <c r="F12" s="179">
        <v>11337472</v>
      </c>
      <c r="G12" s="179">
        <v>15457139</v>
      </c>
      <c r="H12" s="179">
        <v>19067824</v>
      </c>
      <c r="I12" s="179">
        <v>18909786</v>
      </c>
      <c r="J12" s="179">
        <v>25145979</v>
      </c>
      <c r="K12" s="66"/>
    </row>
    <row r="13" spans="1:10" ht="15">
      <c r="A13" s="177" t="s">
        <v>476</v>
      </c>
      <c r="B13" s="179">
        <v>226184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</row>
    <row r="14" spans="1:10" ht="15">
      <c r="A14" s="177" t="s">
        <v>111</v>
      </c>
      <c r="B14" s="179">
        <v>0</v>
      </c>
      <c r="C14" s="179">
        <v>0</v>
      </c>
      <c r="D14" s="179">
        <v>0</v>
      </c>
      <c r="E14" s="179">
        <v>0</v>
      </c>
      <c r="F14" s="179">
        <v>5115</v>
      </c>
      <c r="G14" s="179">
        <v>341</v>
      </c>
      <c r="H14" s="179">
        <v>126</v>
      </c>
      <c r="I14" s="179">
        <v>0</v>
      </c>
      <c r="J14" s="179">
        <v>0</v>
      </c>
    </row>
    <row r="15" spans="1:10" ht="15">
      <c r="A15" s="177" t="s">
        <v>112</v>
      </c>
      <c r="B15" s="179">
        <v>63402</v>
      </c>
      <c r="C15" s="179">
        <v>53626</v>
      </c>
      <c r="D15" s="179">
        <v>49186</v>
      </c>
      <c r="E15" s="179">
        <v>40014</v>
      </c>
      <c r="F15" s="179">
        <v>46802</v>
      </c>
      <c r="G15" s="179">
        <v>34417</v>
      </c>
      <c r="H15" s="179">
        <v>23128</v>
      </c>
      <c r="I15" s="179">
        <v>35589</v>
      </c>
      <c r="J15" s="179">
        <v>27766</v>
      </c>
    </row>
    <row r="16" spans="1:10" ht="15">
      <c r="A16" s="177" t="s">
        <v>114</v>
      </c>
      <c r="B16" s="179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16933</v>
      </c>
      <c r="H16" s="179">
        <v>40177</v>
      </c>
      <c r="I16" s="179">
        <v>77181</v>
      </c>
      <c r="J16" s="179">
        <v>110904</v>
      </c>
    </row>
    <row r="17" spans="1:10" ht="15">
      <c r="A17" s="177" t="s">
        <v>132</v>
      </c>
      <c r="B17" s="179">
        <v>1322394</v>
      </c>
      <c r="C17" s="179">
        <v>1252594</v>
      </c>
      <c r="D17" s="179">
        <v>399312</v>
      </c>
      <c r="E17" s="179">
        <v>233477</v>
      </c>
      <c r="F17" s="179">
        <v>47921</v>
      </c>
      <c r="G17" s="179">
        <v>5522</v>
      </c>
      <c r="H17" s="179">
        <v>0</v>
      </c>
      <c r="I17" s="179">
        <v>0</v>
      </c>
      <c r="J17" s="179">
        <v>0</v>
      </c>
    </row>
    <row r="18" spans="1:10" ht="15">
      <c r="A18" s="177" t="s">
        <v>118</v>
      </c>
      <c r="B18" s="179">
        <v>248858</v>
      </c>
      <c r="C18" s="179">
        <v>225555</v>
      </c>
      <c r="D18" s="179">
        <v>173582</v>
      </c>
      <c r="E18" s="179">
        <v>182354</v>
      </c>
      <c r="F18" s="179">
        <v>187839</v>
      </c>
      <c r="G18" s="179">
        <v>175855</v>
      </c>
      <c r="H18" s="179">
        <v>237933</v>
      </c>
      <c r="I18" s="179">
        <v>205454</v>
      </c>
      <c r="J18" s="179">
        <v>184795</v>
      </c>
    </row>
    <row r="19" spans="1:10" ht="15">
      <c r="A19" s="177" t="s">
        <v>117</v>
      </c>
      <c r="B19" s="179">
        <v>29238</v>
      </c>
      <c r="C19" s="179">
        <v>3169</v>
      </c>
      <c r="D19" s="179">
        <v>0</v>
      </c>
      <c r="E19" s="179">
        <v>22172</v>
      </c>
      <c r="F19" s="179">
        <v>36798</v>
      </c>
      <c r="G19" s="179">
        <v>80542</v>
      </c>
      <c r="H19" s="179">
        <v>75193</v>
      </c>
      <c r="I19" s="179">
        <v>146357</v>
      </c>
      <c r="J19" s="179">
        <v>373330</v>
      </c>
    </row>
    <row r="20" spans="1:10" ht="15">
      <c r="A20" s="177" t="s">
        <v>477</v>
      </c>
      <c r="B20" s="179">
        <v>125331</v>
      </c>
      <c r="C20" s="179">
        <v>39379</v>
      </c>
      <c r="D20" s="179">
        <v>26064</v>
      </c>
      <c r="E20" s="179">
        <v>25443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</row>
    <row r="21" spans="1:10" ht="15">
      <c r="A21" s="177" t="s">
        <v>116</v>
      </c>
      <c r="B21" s="179">
        <v>0</v>
      </c>
      <c r="C21" s="179">
        <v>10548</v>
      </c>
      <c r="D21" s="179">
        <v>25939</v>
      </c>
      <c r="E21" s="179">
        <v>42294</v>
      </c>
      <c r="F21" s="179">
        <v>41021</v>
      </c>
      <c r="G21" s="179">
        <v>42965</v>
      </c>
      <c r="H21" s="179">
        <v>20421</v>
      </c>
      <c r="I21" s="179">
        <v>8817</v>
      </c>
      <c r="J21" s="179">
        <v>162</v>
      </c>
    </row>
    <row r="22" spans="1:10" ht="15">
      <c r="A22" s="177" t="s">
        <v>119</v>
      </c>
      <c r="B22" s="179">
        <v>131515</v>
      </c>
      <c r="C22" s="179">
        <v>132071</v>
      </c>
      <c r="D22" s="179">
        <v>138988</v>
      </c>
      <c r="E22" s="179">
        <v>221586</v>
      </c>
      <c r="F22" s="179">
        <v>267341</v>
      </c>
      <c r="G22" s="179">
        <v>277170</v>
      </c>
      <c r="H22" s="179">
        <v>214006</v>
      </c>
      <c r="I22" s="179">
        <v>79275</v>
      </c>
      <c r="J22" s="179">
        <v>11109</v>
      </c>
    </row>
    <row r="23" spans="1:10" ht="15">
      <c r="A23" s="177" t="s">
        <v>478</v>
      </c>
      <c r="B23" s="179">
        <v>3896280</v>
      </c>
      <c r="C23" s="179">
        <v>4016132</v>
      </c>
      <c r="D23" s="179">
        <v>924348</v>
      </c>
      <c r="E23" s="179">
        <v>351356</v>
      </c>
      <c r="F23" s="179">
        <v>222476</v>
      </c>
      <c r="G23" s="179">
        <v>37462</v>
      </c>
      <c r="H23" s="179">
        <v>0</v>
      </c>
      <c r="I23" s="179">
        <v>0</v>
      </c>
      <c r="J23" s="179">
        <v>0</v>
      </c>
    </row>
    <row r="24" spans="1:10" ht="15">
      <c r="A24" s="177" t="s">
        <v>122</v>
      </c>
      <c r="B24" s="179">
        <v>0</v>
      </c>
      <c r="C24" s="179">
        <v>0</v>
      </c>
      <c r="D24" s="179">
        <v>0</v>
      </c>
      <c r="E24" s="179">
        <v>0</v>
      </c>
      <c r="F24" s="179">
        <v>0</v>
      </c>
      <c r="G24" s="179">
        <v>87</v>
      </c>
      <c r="H24" s="179">
        <v>20772</v>
      </c>
      <c r="I24" s="179">
        <v>25121</v>
      </c>
      <c r="J24" s="179">
        <v>26987</v>
      </c>
    </row>
    <row r="25" spans="1:10" ht="15">
      <c r="A25" s="177" t="s">
        <v>120</v>
      </c>
      <c r="B25" s="179">
        <v>0</v>
      </c>
      <c r="C25" s="179">
        <v>0</v>
      </c>
      <c r="D25" s="179">
        <v>0</v>
      </c>
      <c r="E25" s="179">
        <v>0</v>
      </c>
      <c r="F25" s="179">
        <v>0</v>
      </c>
      <c r="G25" s="179">
        <v>0</v>
      </c>
      <c r="H25" s="179">
        <v>0</v>
      </c>
      <c r="I25" s="179">
        <v>0</v>
      </c>
      <c r="J25" s="179">
        <v>3493</v>
      </c>
    </row>
    <row r="26" spans="1:10" ht="15">
      <c r="A26" s="177" t="s">
        <v>125</v>
      </c>
      <c r="B26" s="179">
        <v>0</v>
      </c>
      <c r="C26" s="179">
        <v>0</v>
      </c>
      <c r="D26" s="179">
        <v>0</v>
      </c>
      <c r="E26" s="179">
        <v>0</v>
      </c>
      <c r="F26" s="179">
        <v>16095</v>
      </c>
      <c r="G26" s="179">
        <v>75003</v>
      </c>
      <c r="H26" s="179">
        <v>140401</v>
      </c>
      <c r="I26" s="179">
        <v>62558</v>
      </c>
      <c r="J26" s="179">
        <v>2339</v>
      </c>
    </row>
    <row r="27" spans="1:10" ht="15">
      <c r="A27" s="177" t="s">
        <v>2</v>
      </c>
      <c r="B27" s="179">
        <v>10805262</v>
      </c>
      <c r="C27" s="179">
        <v>11749491</v>
      </c>
      <c r="D27" s="179">
        <v>9838590</v>
      </c>
      <c r="E27" s="179">
        <v>11536233</v>
      </c>
      <c r="F27" s="179">
        <v>16119672</v>
      </c>
      <c r="G27" s="179">
        <v>20353236</v>
      </c>
      <c r="H27" s="179">
        <v>22455156</v>
      </c>
      <c r="I27" s="179">
        <v>24410223</v>
      </c>
      <c r="J27" s="179">
        <v>24579047</v>
      </c>
    </row>
    <row r="28" spans="1:10" ht="15">
      <c r="A28" s="177" t="s">
        <v>479</v>
      </c>
      <c r="B28" s="179">
        <v>82902</v>
      </c>
      <c r="C28" s="179">
        <v>71434</v>
      </c>
      <c r="D28" s="179">
        <v>68126</v>
      </c>
      <c r="E28" s="179">
        <v>14892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</row>
    <row r="29" spans="1:10" ht="15">
      <c r="A29" s="177" t="s">
        <v>124</v>
      </c>
      <c r="B29" s="179">
        <v>0</v>
      </c>
      <c r="C29" s="179">
        <v>0</v>
      </c>
      <c r="D29" s="179">
        <v>0</v>
      </c>
      <c r="E29" s="179">
        <v>0</v>
      </c>
      <c r="F29" s="179">
        <v>11722</v>
      </c>
      <c r="G29" s="179">
        <v>17947</v>
      </c>
      <c r="H29" s="179">
        <v>14920</v>
      </c>
      <c r="I29" s="179">
        <v>17388</v>
      </c>
      <c r="J29" s="179">
        <v>19620</v>
      </c>
    </row>
    <row r="30" spans="1:10" ht="15">
      <c r="A30" s="177" t="s">
        <v>126</v>
      </c>
      <c r="B30" s="179">
        <v>68311</v>
      </c>
      <c r="C30" s="179">
        <v>167121</v>
      </c>
      <c r="D30" s="179">
        <v>290018</v>
      </c>
      <c r="E30" s="179">
        <v>280015</v>
      </c>
      <c r="F30" s="179">
        <v>559795</v>
      </c>
      <c r="G30" s="179">
        <v>633078</v>
      </c>
      <c r="H30" s="179">
        <v>721100</v>
      </c>
      <c r="I30" s="179">
        <v>146338</v>
      </c>
      <c r="J30" s="179">
        <v>132426</v>
      </c>
    </row>
    <row r="31" spans="1:10" ht="15">
      <c r="A31" s="177" t="s">
        <v>480</v>
      </c>
      <c r="B31" s="179">
        <v>1496333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</row>
    <row r="32" spans="1:10" ht="15">
      <c r="A32" s="177" t="s">
        <v>481</v>
      </c>
      <c r="B32" s="179">
        <v>1499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</row>
    <row r="33" spans="1:10" ht="15">
      <c r="A33" s="177" t="s">
        <v>123</v>
      </c>
      <c r="B33" s="179">
        <v>80198</v>
      </c>
      <c r="C33" s="179">
        <v>79256</v>
      </c>
      <c r="D33" s="179">
        <v>139637</v>
      </c>
      <c r="E33" s="179">
        <v>168318</v>
      </c>
      <c r="F33" s="179">
        <v>259679</v>
      </c>
      <c r="G33" s="179">
        <v>298649</v>
      </c>
      <c r="H33" s="179">
        <v>432771</v>
      </c>
      <c r="I33" s="179">
        <v>1428373</v>
      </c>
      <c r="J33" s="179">
        <v>1991640</v>
      </c>
    </row>
    <row r="34" spans="1:10" ht="15">
      <c r="A34" s="177" t="s">
        <v>482</v>
      </c>
      <c r="B34" s="179">
        <v>7970578</v>
      </c>
      <c r="C34" s="179">
        <v>7351795</v>
      </c>
      <c r="D34" s="179">
        <v>8543412</v>
      </c>
      <c r="E34" s="179">
        <v>9599365</v>
      </c>
      <c r="F34" s="179">
        <v>10029294</v>
      </c>
      <c r="G34" s="179">
        <v>4427191</v>
      </c>
      <c r="H34" s="179">
        <v>194</v>
      </c>
      <c r="I34" s="179">
        <v>0</v>
      </c>
      <c r="J34" s="179">
        <v>0</v>
      </c>
    </row>
    <row r="35" spans="1:10" ht="15">
      <c r="A35" s="177" t="s">
        <v>483</v>
      </c>
      <c r="B35" s="179">
        <v>3948393</v>
      </c>
      <c r="C35" s="179">
        <v>3360222</v>
      </c>
      <c r="D35" s="179">
        <v>3082319</v>
      </c>
      <c r="E35" s="179">
        <v>2481815</v>
      </c>
      <c r="F35" s="179">
        <v>0</v>
      </c>
      <c r="G35" s="179">
        <v>0</v>
      </c>
      <c r="H35" s="179">
        <v>0</v>
      </c>
      <c r="I35" s="179">
        <v>0</v>
      </c>
      <c r="J35" s="179">
        <v>0</v>
      </c>
    </row>
    <row r="36" spans="1:10" ht="15">
      <c r="A36" s="177" t="s">
        <v>484</v>
      </c>
      <c r="B36" s="179">
        <v>0</v>
      </c>
      <c r="C36" s="179">
        <v>0</v>
      </c>
      <c r="D36" s="179">
        <v>0</v>
      </c>
      <c r="E36" s="179">
        <v>0</v>
      </c>
      <c r="F36" s="179">
        <v>0</v>
      </c>
      <c r="G36" s="179">
        <v>118383</v>
      </c>
      <c r="H36" s="179">
        <v>2356178</v>
      </c>
      <c r="I36" s="179">
        <v>3261821</v>
      </c>
      <c r="J36" s="179">
        <v>0</v>
      </c>
    </row>
    <row r="37" spans="1:10" ht="15">
      <c r="A37" s="177" t="s">
        <v>130</v>
      </c>
      <c r="B37" s="179">
        <v>0</v>
      </c>
      <c r="C37" s="179">
        <v>0</v>
      </c>
      <c r="D37" s="179">
        <v>0</v>
      </c>
      <c r="E37" s="179">
        <v>0</v>
      </c>
      <c r="F37" s="179">
        <v>45683</v>
      </c>
      <c r="G37" s="179">
        <v>118405</v>
      </c>
      <c r="H37" s="179">
        <v>320019</v>
      </c>
      <c r="I37" s="179">
        <v>972576</v>
      </c>
      <c r="J37" s="179">
        <v>2318579</v>
      </c>
    </row>
  </sheetData>
  <sheetProtection/>
  <mergeCells count="2">
    <mergeCell ref="A1:J1"/>
    <mergeCell ref="A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Gustavo Carneiro</dc:creator>
  <cp:keywords/>
  <dc:description/>
  <cp:lastModifiedBy>eimair.ebeling</cp:lastModifiedBy>
  <cp:lastPrinted>2011-01-20T13:23:36Z</cp:lastPrinted>
  <dcterms:created xsi:type="dcterms:W3CDTF">2010-08-26T18:48:44Z</dcterms:created>
  <dcterms:modified xsi:type="dcterms:W3CDTF">2011-01-20T13:23:39Z</dcterms:modified>
  <cp:category/>
  <cp:version/>
  <cp:contentType/>
  <cp:contentStatus/>
</cp:coreProperties>
</file>